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npmfap01\charm\Episerver OneDrive\WRMP\2024\NWL\October 24\"/>
    </mc:Choice>
  </mc:AlternateContent>
  <xr:revisionPtr revIDLastSave="0" documentId="8_{91776777-2773-4530-A7CE-D426EAF50D33}" xr6:coauthVersionLast="47" xr6:coauthVersionMax="47" xr10:uidLastSave="{00000000-0000-0000-0000-000000000000}"/>
  <bookViews>
    <workbookView xWindow="-120" yWindow="-120" windowWidth="29040" windowHeight="15840" xr2:uid="{F201D6DE-8A92-4016-8D02-892B169B8CD9}"/>
  </bookViews>
  <sheets>
    <sheet name="Metering Option 1" sheetId="1" r:id="rId1"/>
    <sheet name="Metering Option 2" sheetId="2" r:id="rId2"/>
    <sheet name="Metering Option 3" sheetId="3" r:id="rId3"/>
    <sheet name="Metering Option 4" sheetId="4" r:id="rId4"/>
    <sheet name="Metering Option 5"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 i="5" l="1"/>
  <c r="N20" i="5"/>
  <c r="N20" i="4"/>
  <c r="N20" i="3"/>
  <c r="N21" i="3"/>
  <c r="N20" i="2"/>
  <c r="N20" i="1"/>
  <c r="N21" i="1"/>
  <c r="N22" i="5"/>
  <c r="N23" i="5"/>
  <c r="N24" i="5"/>
  <c r="N21" i="4"/>
  <c r="N22" i="4"/>
  <c r="N22" i="3"/>
  <c r="N23" i="3"/>
  <c r="N24" i="3"/>
  <c r="N21" i="2"/>
  <c r="N22" i="2"/>
  <c r="N22" i="1"/>
  <c r="N23" i="1"/>
  <c r="N24" i="1"/>
  <c r="N23" i="4"/>
  <c r="N24" i="4"/>
  <c r="N23" i="2"/>
  <c r="N24" i="2"/>
  <c r="U11" i="5"/>
  <c r="P10" i="5"/>
  <c r="P11" i="5"/>
  <c r="Q10" i="5"/>
  <c r="Q11" i="5"/>
  <c r="R10" i="5"/>
  <c r="R11" i="5"/>
  <c r="S10" i="5"/>
  <c r="S11" i="5"/>
  <c r="T10" i="5"/>
  <c r="T11" i="5"/>
  <c r="U10" i="5"/>
  <c r="V10" i="5"/>
  <c r="V11" i="5"/>
  <c r="W10" i="5"/>
  <c r="W11" i="5"/>
  <c r="X10" i="5"/>
  <c r="X11" i="5"/>
  <c r="Y10" i="5"/>
  <c r="Y11" i="5"/>
  <c r="Z10" i="5"/>
  <c r="Z11" i="5"/>
  <c r="AA10" i="5"/>
  <c r="AA11" i="5"/>
  <c r="AB10" i="5"/>
  <c r="AB11" i="5"/>
  <c r="AC10" i="5"/>
  <c r="AC11" i="5"/>
  <c r="AD10" i="5"/>
  <c r="AD11" i="5"/>
  <c r="O10" i="5"/>
  <c r="O11" i="5"/>
  <c r="R11" i="4"/>
  <c r="S11" i="4"/>
  <c r="V11" i="4"/>
  <c r="W11" i="4"/>
  <c r="Z11" i="4"/>
  <c r="AA11" i="4"/>
  <c r="P10" i="4"/>
  <c r="P11" i="4"/>
  <c r="Q10" i="4"/>
  <c r="Q11" i="4"/>
  <c r="R10" i="4"/>
  <c r="S10" i="4"/>
  <c r="T10" i="4"/>
  <c r="T11" i="4"/>
  <c r="U10" i="4"/>
  <c r="U11" i="4"/>
  <c r="V10" i="4"/>
  <c r="W10" i="4"/>
  <c r="X10" i="4"/>
  <c r="X11" i="4"/>
  <c r="Y10" i="4"/>
  <c r="Y11" i="4"/>
  <c r="Z10" i="4"/>
  <c r="AA10" i="4"/>
  <c r="AB10" i="4"/>
  <c r="AB11" i="4"/>
  <c r="O10" i="4"/>
  <c r="O11" i="4"/>
  <c r="R11" i="3"/>
  <c r="S11" i="3"/>
  <c r="V11" i="3"/>
  <c r="W11" i="3"/>
  <c r="Z11" i="3"/>
  <c r="AA11" i="3"/>
  <c r="P10" i="3"/>
  <c r="P11" i="3"/>
  <c r="Q10" i="3"/>
  <c r="Q11" i="3"/>
  <c r="R10" i="3"/>
  <c r="S10" i="3"/>
  <c r="T10" i="3"/>
  <c r="T11" i="3"/>
  <c r="U10" i="3"/>
  <c r="U11" i="3"/>
  <c r="V10" i="3"/>
  <c r="W10" i="3"/>
  <c r="X10" i="3"/>
  <c r="X11" i="3"/>
  <c r="Y10" i="3"/>
  <c r="Y11" i="3"/>
  <c r="Z10" i="3"/>
  <c r="AA10" i="3"/>
  <c r="AB10" i="3"/>
  <c r="AB11" i="3"/>
  <c r="O10" i="3"/>
  <c r="O11" i="3"/>
  <c r="P11" i="1"/>
  <c r="R11" i="1"/>
  <c r="S11" i="1"/>
  <c r="T11" i="1"/>
  <c r="V11" i="1"/>
  <c r="W11" i="1"/>
  <c r="X11" i="1"/>
  <c r="Z11" i="1"/>
  <c r="AA11" i="1"/>
  <c r="AB11" i="1"/>
  <c r="O11" i="1"/>
  <c r="P10" i="1"/>
  <c r="Q10" i="1"/>
  <c r="Q11" i="1"/>
  <c r="R10" i="1"/>
  <c r="S10" i="1"/>
  <c r="T10" i="1"/>
  <c r="U10" i="1"/>
  <c r="U11" i="1"/>
  <c r="V10" i="1"/>
  <c r="W10" i="1"/>
  <c r="X10" i="1"/>
  <c r="Y10" i="1"/>
  <c r="Y11" i="1"/>
  <c r="Z10" i="1"/>
  <c r="AA10" i="1"/>
  <c r="AB10" i="1"/>
  <c r="AC10" i="1"/>
  <c r="AC11" i="1"/>
  <c r="O10" i="1"/>
  <c r="O10" i="2"/>
  <c r="P10" i="2"/>
  <c r="Q10" i="2"/>
  <c r="R10" i="2"/>
  <c r="S10" i="2"/>
  <c r="T10" i="2"/>
  <c r="U10" i="2"/>
  <c r="V10" i="2"/>
  <c r="W10" i="2"/>
  <c r="X10" i="2"/>
  <c r="Y10" i="2"/>
  <c r="Z10" i="2"/>
  <c r="AA10" i="2"/>
  <c r="AB10" i="2"/>
  <c r="AC10" i="2"/>
  <c r="AD10" i="2"/>
  <c r="O20" i="5"/>
  <c r="O21" i="5" s="1"/>
  <c r="O20" i="4"/>
  <c r="O21" i="4" s="1"/>
  <c r="O20" i="3"/>
  <c r="O21" i="3" s="1"/>
  <c r="O22" i="3" s="1"/>
  <c r="O20" i="2"/>
  <c r="O21" i="2" s="1"/>
  <c r="O20" i="1"/>
  <c r="O21" i="1" s="1"/>
  <c r="AD11" i="2"/>
  <c r="O11" i="2"/>
  <c r="P11" i="2"/>
  <c r="Q11" i="2"/>
  <c r="R11" i="2"/>
  <c r="S11" i="2"/>
  <c r="T11" i="2"/>
  <c r="U11" i="2"/>
  <c r="V11" i="2"/>
  <c r="W11" i="2"/>
  <c r="X11" i="2"/>
  <c r="Y11" i="2"/>
  <c r="Z11" i="2"/>
  <c r="AA11" i="2"/>
  <c r="AB11" i="2"/>
  <c r="AC11" i="2"/>
  <c r="E95" i="5"/>
  <c r="G96" i="5"/>
  <c r="I91" i="5"/>
  <c r="D87" i="5"/>
  <c r="D83" i="5"/>
  <c r="H91" i="5"/>
  <c r="C79" i="5"/>
  <c r="CP14" i="5"/>
  <c r="CO14" i="5"/>
  <c r="CN14" i="5"/>
  <c r="CM14" i="5"/>
  <c r="CL14" i="5"/>
  <c r="CK14" i="5"/>
  <c r="CJ14" i="5"/>
  <c r="CI14" i="5"/>
  <c r="CH14" i="5"/>
  <c r="CG14" i="5"/>
  <c r="CF14" i="5"/>
  <c r="CE14" i="5"/>
  <c r="CD14" i="5"/>
  <c r="CC14" i="5"/>
  <c r="CB14" i="5"/>
  <c r="CA14" i="5"/>
  <c r="BZ14" i="5"/>
  <c r="BY14" i="5"/>
  <c r="BX14" i="5"/>
  <c r="BW14" i="5"/>
  <c r="BV14" i="5"/>
  <c r="BU14" i="5"/>
  <c r="BT14" i="5"/>
  <c r="BS14" i="5"/>
  <c r="BR14" i="5"/>
  <c r="BQ14" i="5"/>
  <c r="BP14" i="5"/>
  <c r="BO14" i="5"/>
  <c r="BN14" i="5"/>
  <c r="BM14" i="5"/>
  <c r="BL14" i="5"/>
  <c r="BK14" i="5"/>
  <c r="BJ14" i="5"/>
  <c r="BI14" i="5"/>
  <c r="BH14" i="5"/>
  <c r="BG14" i="5"/>
  <c r="BF14" i="5"/>
  <c r="BE14" i="5"/>
  <c r="BD14" i="5"/>
  <c r="BC14" i="5"/>
  <c r="BB14" i="5"/>
  <c r="BA14" i="5"/>
  <c r="AZ14" i="5"/>
  <c r="AY14" i="5"/>
  <c r="AX14" i="5"/>
  <c r="AW14" i="5"/>
  <c r="AV14" i="5"/>
  <c r="AU14" i="5"/>
  <c r="AT14" i="5"/>
  <c r="AS14" i="5"/>
  <c r="AR14" i="5"/>
  <c r="AQ14" i="5"/>
  <c r="AP14" i="5"/>
  <c r="AO14" i="5"/>
  <c r="AN14" i="5"/>
  <c r="AM14" i="5"/>
  <c r="AL14" i="5"/>
  <c r="AK14" i="5"/>
  <c r="AJ14" i="5"/>
  <c r="AI14" i="5"/>
  <c r="AH14" i="5"/>
  <c r="AG14" i="5"/>
  <c r="AF14" i="5"/>
  <c r="AE14" i="5"/>
  <c r="N14" i="5"/>
  <c r="E91" i="4"/>
  <c r="I87" i="4"/>
  <c r="D83" i="4"/>
  <c r="D79" i="4"/>
  <c r="H87" i="4"/>
  <c r="C75" i="4"/>
  <c r="CP14" i="4"/>
  <c r="CO14" i="4"/>
  <c r="CN14" i="4"/>
  <c r="CM14" i="4"/>
  <c r="CL14" i="4"/>
  <c r="CK14" i="4"/>
  <c r="CJ14" i="4"/>
  <c r="CI14" i="4"/>
  <c r="CH14" i="4"/>
  <c r="CG14" i="4"/>
  <c r="CF14" i="4"/>
  <c r="CE14" i="4"/>
  <c r="CD14" i="4"/>
  <c r="CC14" i="4"/>
  <c r="CB14" i="4"/>
  <c r="CA14" i="4"/>
  <c r="BZ14" i="4"/>
  <c r="BY14" i="4"/>
  <c r="BX14" i="4"/>
  <c r="BW14" i="4"/>
  <c r="BV14" i="4"/>
  <c r="BU14" i="4"/>
  <c r="BT14" i="4"/>
  <c r="BS14" i="4"/>
  <c r="BR14" i="4"/>
  <c r="BQ14" i="4"/>
  <c r="BP14" i="4"/>
  <c r="BO14" i="4"/>
  <c r="BN14" i="4"/>
  <c r="BM14" i="4"/>
  <c r="BL14" i="4"/>
  <c r="BK14" i="4"/>
  <c r="BJ14" i="4"/>
  <c r="BI14" i="4"/>
  <c r="BH14" i="4"/>
  <c r="BG14" i="4"/>
  <c r="BF14" i="4"/>
  <c r="BE14" i="4"/>
  <c r="BD14" i="4"/>
  <c r="BC14" i="4"/>
  <c r="BB14" i="4"/>
  <c r="BA14" i="4"/>
  <c r="AZ14" i="4"/>
  <c r="AY14" i="4"/>
  <c r="AX14" i="4"/>
  <c r="AW14" i="4"/>
  <c r="AV14" i="4"/>
  <c r="AU14" i="4"/>
  <c r="AT14" i="4"/>
  <c r="AS14" i="4"/>
  <c r="AR14" i="4"/>
  <c r="AQ14" i="4"/>
  <c r="AP14" i="4"/>
  <c r="AO14" i="4"/>
  <c r="AN14" i="4"/>
  <c r="AM14" i="4"/>
  <c r="AL14" i="4"/>
  <c r="AK14" i="4"/>
  <c r="AJ14" i="4"/>
  <c r="AI14" i="4"/>
  <c r="AH14" i="4"/>
  <c r="AG14" i="4"/>
  <c r="AF14" i="4"/>
  <c r="AE14" i="4"/>
  <c r="AD14" i="4"/>
  <c r="AC14" i="4"/>
  <c r="N14" i="4"/>
  <c r="E93" i="3"/>
  <c r="G94" i="3"/>
  <c r="D85" i="3"/>
  <c r="D81" i="3"/>
  <c r="H89" i="3"/>
  <c r="C77" i="3"/>
  <c r="CP14" i="3"/>
  <c r="CO14" i="3"/>
  <c r="CN14" i="3"/>
  <c r="CM14" i="3"/>
  <c r="CL14" i="3"/>
  <c r="CK14" i="3"/>
  <c r="CJ14" i="3"/>
  <c r="CI14" i="3"/>
  <c r="CH14" i="3"/>
  <c r="CG14" i="3"/>
  <c r="CF14" i="3"/>
  <c r="CE14" i="3"/>
  <c r="CD14" i="3"/>
  <c r="CC14" i="3"/>
  <c r="CB14" i="3"/>
  <c r="CA14" i="3"/>
  <c r="BZ14" i="3"/>
  <c r="BY14" i="3"/>
  <c r="BX14" i="3"/>
  <c r="BW14" i="3"/>
  <c r="BV14" i="3"/>
  <c r="BU14" i="3"/>
  <c r="BT14" i="3"/>
  <c r="BS14" i="3"/>
  <c r="BR14" i="3"/>
  <c r="BQ14" i="3"/>
  <c r="BP14" i="3"/>
  <c r="BO14" i="3"/>
  <c r="BN14" i="3"/>
  <c r="BM14" i="3"/>
  <c r="BL14" i="3"/>
  <c r="BK14" i="3"/>
  <c r="BJ14" i="3"/>
  <c r="BI14" i="3"/>
  <c r="BH14" i="3"/>
  <c r="BG14" i="3"/>
  <c r="BF14" i="3"/>
  <c r="BE14" i="3"/>
  <c r="BD14" i="3"/>
  <c r="BC14" i="3"/>
  <c r="BB14" i="3"/>
  <c r="BA14" i="3"/>
  <c r="AZ14" i="3"/>
  <c r="AY14" i="3"/>
  <c r="AX14" i="3"/>
  <c r="AW14" i="3"/>
  <c r="AV14" i="3"/>
  <c r="AU14" i="3"/>
  <c r="AT14" i="3"/>
  <c r="AS14" i="3"/>
  <c r="AR14" i="3"/>
  <c r="AQ14" i="3"/>
  <c r="AP14" i="3"/>
  <c r="AO14" i="3"/>
  <c r="AN14" i="3"/>
  <c r="AM14" i="3"/>
  <c r="AL14" i="3"/>
  <c r="AK14" i="3"/>
  <c r="AJ14" i="3"/>
  <c r="AI14" i="3"/>
  <c r="AH14" i="3"/>
  <c r="AG14" i="3"/>
  <c r="AF14" i="3"/>
  <c r="AE14" i="3"/>
  <c r="AD14" i="3"/>
  <c r="AC14" i="3"/>
  <c r="N14" i="3"/>
  <c r="E96" i="2"/>
  <c r="I92" i="2"/>
  <c r="D88" i="2"/>
  <c r="D84" i="2"/>
  <c r="H92" i="2"/>
  <c r="C80" i="2"/>
  <c r="CP14" i="2"/>
  <c r="CO14" i="2"/>
  <c r="CN14" i="2"/>
  <c r="CM14" i="2"/>
  <c r="CL14" i="2"/>
  <c r="CK14" i="2"/>
  <c r="CJ14" i="2"/>
  <c r="CI14" i="2"/>
  <c r="CH14" i="2"/>
  <c r="CG14" i="2"/>
  <c r="CF14" i="2"/>
  <c r="CE14" i="2"/>
  <c r="CD14" i="2"/>
  <c r="CC14" i="2"/>
  <c r="CB14" i="2"/>
  <c r="CA14" i="2"/>
  <c r="BZ14" i="2"/>
  <c r="BY14" i="2"/>
  <c r="BX14" i="2"/>
  <c r="BW14" i="2"/>
  <c r="BV14" i="2"/>
  <c r="BU14" i="2"/>
  <c r="BT14" i="2"/>
  <c r="BS14" i="2"/>
  <c r="BR14" i="2"/>
  <c r="BQ14" i="2"/>
  <c r="BP14" i="2"/>
  <c r="BO14" i="2"/>
  <c r="BN14" i="2"/>
  <c r="BM14" i="2"/>
  <c r="BL14" i="2"/>
  <c r="BK14" i="2"/>
  <c r="BJ14" i="2"/>
  <c r="BI14" i="2"/>
  <c r="BH14" i="2"/>
  <c r="BG14" i="2"/>
  <c r="BF14" i="2"/>
  <c r="BE14" i="2"/>
  <c r="BD14" i="2"/>
  <c r="BC14" i="2"/>
  <c r="BB14" i="2"/>
  <c r="BA14" i="2"/>
  <c r="AZ14" i="2"/>
  <c r="AY14" i="2"/>
  <c r="AX14" i="2"/>
  <c r="AW14" i="2"/>
  <c r="AV14" i="2"/>
  <c r="AU14" i="2"/>
  <c r="AT14" i="2"/>
  <c r="AS14" i="2"/>
  <c r="AR14" i="2"/>
  <c r="AQ14" i="2"/>
  <c r="AP14" i="2"/>
  <c r="AO14" i="2"/>
  <c r="AN14" i="2"/>
  <c r="AM14" i="2"/>
  <c r="AL14" i="2"/>
  <c r="AK14" i="2"/>
  <c r="AJ14" i="2"/>
  <c r="AI14" i="2"/>
  <c r="AH14" i="2"/>
  <c r="AG14" i="2"/>
  <c r="AF14" i="2"/>
  <c r="AE14" i="2"/>
  <c r="N14" i="2"/>
  <c r="E90" i="1"/>
  <c r="D82" i="1"/>
  <c r="D78" i="1"/>
  <c r="I86" i="1"/>
  <c r="C74" i="1"/>
  <c r="CP14" i="1"/>
  <c r="CO14" i="1"/>
  <c r="CN14" i="1"/>
  <c r="CM14" i="1"/>
  <c r="CL14" i="1"/>
  <c r="CK14" i="1"/>
  <c r="CJ14" i="1"/>
  <c r="CI14" i="1"/>
  <c r="CH14" i="1"/>
  <c r="CG14" i="1"/>
  <c r="CF14" i="1"/>
  <c r="CE14" i="1"/>
  <c r="CD14" i="1"/>
  <c r="CC14" i="1"/>
  <c r="CB14" i="1"/>
  <c r="CA14" i="1"/>
  <c r="BZ14" i="1"/>
  <c r="BY14" i="1"/>
  <c r="BX14" i="1"/>
  <c r="BW14" i="1"/>
  <c r="BV14" i="1"/>
  <c r="BU14" i="1"/>
  <c r="BT14" i="1"/>
  <c r="BS14" i="1"/>
  <c r="BR14" i="1"/>
  <c r="BQ14" i="1"/>
  <c r="BP14" i="1"/>
  <c r="BO14" i="1"/>
  <c r="BN14" i="1"/>
  <c r="BM14" i="1"/>
  <c r="BL14" i="1"/>
  <c r="BK14" i="1"/>
  <c r="BJ14" i="1"/>
  <c r="BI14" i="1"/>
  <c r="BH14" i="1"/>
  <c r="BG14" i="1"/>
  <c r="BF14" i="1"/>
  <c r="BE14" i="1"/>
  <c r="BD14" i="1"/>
  <c r="BC14" i="1"/>
  <c r="BB14" i="1"/>
  <c r="BA14" i="1"/>
  <c r="AZ14" i="1"/>
  <c r="AY14" i="1"/>
  <c r="AX14" i="1"/>
  <c r="AW14" i="1"/>
  <c r="AV14" i="1"/>
  <c r="AU14" i="1"/>
  <c r="AT14" i="1"/>
  <c r="AS14" i="1"/>
  <c r="AR14" i="1"/>
  <c r="AQ14" i="1"/>
  <c r="AP14" i="1"/>
  <c r="AO14" i="1"/>
  <c r="AN14" i="1"/>
  <c r="AM14" i="1"/>
  <c r="AL14" i="1"/>
  <c r="AK14" i="1"/>
  <c r="AJ14" i="1"/>
  <c r="AI14" i="1"/>
  <c r="AH14" i="1"/>
  <c r="AG14" i="1"/>
  <c r="AF14" i="1"/>
  <c r="N14" i="1"/>
  <c r="F92" i="4"/>
  <c r="F96" i="5"/>
  <c r="G92" i="4"/>
  <c r="I89" i="3"/>
  <c r="F94" i="3"/>
  <c r="H91" i="1"/>
  <c r="I91" i="1"/>
  <c r="F97" i="2"/>
  <c r="G97" i="2"/>
  <c r="H96" i="5"/>
  <c r="I96" i="5"/>
  <c r="E91" i="5"/>
  <c r="F91" i="5"/>
  <c r="G91" i="5"/>
  <c r="E96" i="5"/>
  <c r="E97" i="5"/>
  <c r="H92" i="4"/>
  <c r="I92" i="4"/>
  <c r="E87" i="4"/>
  <c r="F87" i="4"/>
  <c r="G87" i="4"/>
  <c r="E92" i="4"/>
  <c r="E93" i="4"/>
  <c r="H94" i="3"/>
  <c r="I94" i="3"/>
  <c r="E89" i="3"/>
  <c r="F89" i="3"/>
  <c r="G89" i="3"/>
  <c r="E94" i="3"/>
  <c r="E95" i="3"/>
  <c r="H97" i="2"/>
  <c r="I97" i="2"/>
  <c r="E92" i="2"/>
  <c r="F92" i="2"/>
  <c r="G92" i="2"/>
  <c r="E97" i="2"/>
  <c r="E98" i="2"/>
  <c r="E86" i="1"/>
  <c r="F86" i="1"/>
  <c r="G86" i="1"/>
  <c r="E91" i="1"/>
  <c r="E92" i="1"/>
  <c r="F90" i="1"/>
  <c r="H86" i="1"/>
  <c r="F91" i="1"/>
  <c r="G91" i="1"/>
  <c r="E93" i="1"/>
  <c r="E94" i="1"/>
  <c r="E95" i="1"/>
  <c r="F95" i="5"/>
  <c r="E98" i="5"/>
  <c r="E99" i="5"/>
  <c r="E100" i="5"/>
  <c r="E94" i="4"/>
  <c r="E95" i="4"/>
  <c r="E96" i="4"/>
  <c r="F91" i="4"/>
  <c r="E96" i="3"/>
  <c r="E97" i="3"/>
  <c r="E98" i="3"/>
  <c r="F93" i="3"/>
  <c r="E99" i="2"/>
  <c r="E100" i="2"/>
  <c r="E101" i="2"/>
  <c r="F96" i="2"/>
  <c r="F92" i="1"/>
  <c r="G90" i="1"/>
  <c r="F97" i="5"/>
  <c r="G95" i="5"/>
  <c r="F93" i="4"/>
  <c r="G91" i="4"/>
  <c r="F95" i="3"/>
  <c r="G93" i="3"/>
  <c r="F98" i="2"/>
  <c r="G96" i="2"/>
  <c r="G92" i="1"/>
  <c r="H90" i="1"/>
  <c r="F93" i="1"/>
  <c r="F94" i="1"/>
  <c r="F95" i="1"/>
  <c r="F99" i="2"/>
  <c r="F100" i="2"/>
  <c r="F101" i="2"/>
  <c r="F94" i="4"/>
  <c r="F95" i="4"/>
  <c r="F96" i="4"/>
  <c r="F96" i="3"/>
  <c r="F97" i="3"/>
  <c r="F98" i="3"/>
  <c r="F98" i="5"/>
  <c r="F99" i="5"/>
  <c r="F100" i="5"/>
  <c r="G97" i="5"/>
  <c r="H95" i="5"/>
  <c r="G98" i="5"/>
  <c r="G99" i="5"/>
  <c r="G100" i="5"/>
  <c r="G93" i="4"/>
  <c r="H91" i="4"/>
  <c r="G95" i="3"/>
  <c r="H93" i="3"/>
  <c r="G96" i="3"/>
  <c r="G97" i="3"/>
  <c r="G98" i="3"/>
  <c r="G98" i="2"/>
  <c r="H96" i="2"/>
  <c r="G99" i="2"/>
  <c r="G100" i="2"/>
  <c r="G101" i="2"/>
  <c r="H92" i="1"/>
  <c r="I90" i="1"/>
  <c r="G93" i="1"/>
  <c r="G94" i="1"/>
  <c r="G95" i="1"/>
  <c r="H97" i="5"/>
  <c r="I95" i="5"/>
  <c r="H93" i="4"/>
  <c r="I91" i="4"/>
  <c r="G94" i="4"/>
  <c r="G95" i="4"/>
  <c r="G96" i="4"/>
  <c r="H95" i="3"/>
  <c r="I93" i="3"/>
  <c r="H98" i="2"/>
  <c r="I96" i="2"/>
  <c r="H99" i="2"/>
  <c r="H100" i="2"/>
  <c r="H101" i="2"/>
  <c r="I92" i="1"/>
  <c r="I93" i="1"/>
  <c r="I94" i="1"/>
  <c r="I95" i="1"/>
  <c r="H93" i="1"/>
  <c r="H94" i="1"/>
  <c r="H95" i="1"/>
  <c r="H96" i="3"/>
  <c r="H97" i="3"/>
  <c r="H98" i="3"/>
  <c r="E97" i="1"/>
  <c r="I97" i="5"/>
  <c r="I98" i="5"/>
  <c r="I99" i="5"/>
  <c r="I100" i="5"/>
  <c r="H98" i="5"/>
  <c r="H99" i="5"/>
  <c r="H100" i="5"/>
  <c r="I93" i="4"/>
  <c r="I94" i="4"/>
  <c r="I95" i="4"/>
  <c r="I96" i="4"/>
  <c r="H94" i="4"/>
  <c r="H95" i="4"/>
  <c r="H96" i="4"/>
  <c r="I95" i="3"/>
  <c r="I96" i="3"/>
  <c r="I97" i="3"/>
  <c r="I98" i="3"/>
  <c r="E100" i="3"/>
  <c r="I98" i="2"/>
  <c r="I99" i="2"/>
  <c r="I100" i="2"/>
  <c r="I101" i="2"/>
  <c r="E103" i="2"/>
  <c r="E102" i="5"/>
  <c r="E98" i="4"/>
  <c r="AD14" i="1"/>
  <c r="AE14" i="1"/>
  <c r="O22" i="5" l="1"/>
  <c r="P20" i="5" s="1"/>
  <c r="O22" i="4"/>
  <c r="P20" i="3"/>
  <c r="O23" i="3"/>
  <c r="O24" i="3" s="1"/>
  <c r="O9" i="3" s="1"/>
  <c r="O14" i="3" s="1"/>
  <c r="O22" i="2"/>
  <c r="O22" i="1"/>
  <c r="P20" i="1" s="1"/>
  <c r="P21" i="5" l="1"/>
  <c r="P22" i="5" s="1"/>
  <c r="O23" i="5"/>
  <c r="O24" i="5" s="1"/>
  <c r="O9" i="5" s="1"/>
  <c r="O14" i="5" s="1"/>
  <c r="O23" i="4"/>
  <c r="O24" i="4" s="1"/>
  <c r="O9" i="4" s="1"/>
  <c r="O14" i="4" s="1"/>
  <c r="P20" i="4"/>
  <c r="P21" i="3"/>
  <c r="P22" i="3" s="1"/>
  <c r="Q20" i="3" s="1"/>
  <c r="O23" i="2"/>
  <c r="O24" i="2" s="1"/>
  <c r="O9" i="2" s="1"/>
  <c r="O14" i="2" s="1"/>
  <c r="P20" i="2"/>
  <c r="O23" i="1"/>
  <c r="O24" i="1" s="1"/>
  <c r="O9" i="1" s="1"/>
  <c r="O14" i="1" s="1"/>
  <c r="P21" i="1"/>
  <c r="P22" i="1" s="1"/>
  <c r="Q20" i="5" l="1"/>
  <c r="P23" i="5"/>
  <c r="P24" i="5" s="1"/>
  <c r="P9" i="5" s="1"/>
  <c r="P14" i="5" s="1"/>
  <c r="P21" i="4"/>
  <c r="P22" i="4"/>
  <c r="Q20" i="4" s="1"/>
  <c r="Q21" i="3"/>
  <c r="Q22" i="3" s="1"/>
  <c r="P23" i="3"/>
  <c r="P24" i="3" s="1"/>
  <c r="P9" i="3" s="1"/>
  <c r="P14" i="3" s="1"/>
  <c r="P21" i="2"/>
  <c r="P22" i="2" s="1"/>
  <c r="Q20" i="1"/>
  <c r="P23" i="1"/>
  <c r="P24" i="1" s="1"/>
  <c r="P9" i="1" s="1"/>
  <c r="P14" i="1" s="1"/>
  <c r="Q21" i="5" l="1"/>
  <c r="Q22" i="5" s="1"/>
  <c r="Q21" i="4"/>
  <c r="Q22" i="4" s="1"/>
  <c r="P23" i="4"/>
  <c r="P24" i="4" s="1"/>
  <c r="P9" i="4" s="1"/>
  <c r="P14" i="4" s="1"/>
  <c r="R20" i="3"/>
  <c r="Q23" i="3"/>
  <c r="Q24" i="3" s="1"/>
  <c r="Q9" i="3" s="1"/>
  <c r="Q14" i="3" s="1"/>
  <c r="Q20" i="2"/>
  <c r="P23" i="2"/>
  <c r="P24" i="2" s="1"/>
  <c r="P9" i="2" s="1"/>
  <c r="P14" i="2" s="1"/>
  <c r="Q21" i="1"/>
  <c r="Q22" i="1" s="1"/>
  <c r="R20" i="5" l="1"/>
  <c r="Q23" i="5"/>
  <c r="Q24" i="5" s="1"/>
  <c r="Q9" i="5" s="1"/>
  <c r="Q14" i="5" s="1"/>
  <c r="R20" i="4"/>
  <c r="Q23" i="4"/>
  <c r="Q24" i="4" s="1"/>
  <c r="Q9" i="4" s="1"/>
  <c r="Q14" i="4" s="1"/>
  <c r="R21" i="3"/>
  <c r="R22" i="3" s="1"/>
  <c r="Q21" i="2"/>
  <c r="Q22" i="2" s="1"/>
  <c r="R20" i="1"/>
  <c r="Q23" i="1"/>
  <c r="Q24" i="1" s="1"/>
  <c r="Q9" i="1" s="1"/>
  <c r="Q14" i="1" s="1"/>
  <c r="R21" i="5" l="1"/>
  <c r="R22" i="5" s="1"/>
  <c r="R21" i="4"/>
  <c r="R22" i="4"/>
  <c r="S20" i="4" s="1"/>
  <c r="S20" i="3"/>
  <c r="R23" i="3"/>
  <c r="R24" i="3" s="1"/>
  <c r="R9" i="3" s="1"/>
  <c r="R14" i="3" s="1"/>
  <c r="R20" i="2"/>
  <c r="Q23" i="2"/>
  <c r="Q24" i="2" s="1"/>
  <c r="Q9" i="2" s="1"/>
  <c r="Q14" i="2" s="1"/>
  <c r="R21" i="1"/>
  <c r="R22" i="1" s="1"/>
  <c r="S20" i="5" l="1"/>
  <c r="R23" i="5"/>
  <c r="R24" i="5" s="1"/>
  <c r="R9" i="5" s="1"/>
  <c r="R14" i="5" s="1"/>
  <c r="S21" i="4"/>
  <c r="S22" i="4" s="1"/>
  <c r="R23" i="4"/>
  <c r="R24" i="4" s="1"/>
  <c r="R9" i="4" s="1"/>
  <c r="R14" i="4" s="1"/>
  <c r="S21" i="3"/>
  <c r="S22" i="3" s="1"/>
  <c r="R21" i="2"/>
  <c r="R22" i="2" s="1"/>
  <c r="S20" i="1"/>
  <c r="R23" i="1"/>
  <c r="R24" i="1" s="1"/>
  <c r="R9" i="1" s="1"/>
  <c r="R14" i="1" s="1"/>
  <c r="S21" i="5" l="1"/>
  <c r="S22" i="5"/>
  <c r="T20" i="5" s="1"/>
  <c r="T20" i="4"/>
  <c r="S23" i="4"/>
  <c r="S24" i="4" s="1"/>
  <c r="S9" i="4" s="1"/>
  <c r="S14" i="4" s="1"/>
  <c r="T20" i="3"/>
  <c r="S23" i="3"/>
  <c r="S24" i="3" s="1"/>
  <c r="S9" i="3" s="1"/>
  <c r="S14" i="3" s="1"/>
  <c r="S20" i="2"/>
  <c r="R23" i="2"/>
  <c r="R24" i="2" s="1"/>
  <c r="R9" i="2" s="1"/>
  <c r="R14" i="2" s="1"/>
  <c r="S21" i="1"/>
  <c r="S22" i="1"/>
  <c r="T20" i="1" s="1"/>
  <c r="S23" i="1" l="1"/>
  <c r="S24" i="1" s="1"/>
  <c r="S9" i="1" s="1"/>
  <c r="S14" i="1" s="1"/>
  <c r="T21" i="5"/>
  <c r="T22" i="5" s="1"/>
  <c r="S23" i="5"/>
  <c r="S24" i="5" s="1"/>
  <c r="S9" i="5" s="1"/>
  <c r="S14" i="5" s="1"/>
  <c r="T21" i="4"/>
  <c r="T22" i="4" s="1"/>
  <c r="T21" i="3"/>
  <c r="T22" i="3" s="1"/>
  <c r="U20" i="3" s="1"/>
  <c r="S21" i="2"/>
  <c r="S22" i="2" s="1"/>
  <c r="T21" i="1"/>
  <c r="T22" i="1" s="1"/>
  <c r="U20" i="5" l="1"/>
  <c r="T23" i="5"/>
  <c r="T24" i="5" s="1"/>
  <c r="T9" i="5" s="1"/>
  <c r="T14" i="5" s="1"/>
  <c r="U20" i="4"/>
  <c r="T23" i="4"/>
  <c r="T24" i="4" s="1"/>
  <c r="T9" i="4" s="1"/>
  <c r="T14" i="4" s="1"/>
  <c r="U21" i="3"/>
  <c r="U22" i="3" s="1"/>
  <c r="T23" i="3"/>
  <c r="T24" i="3" s="1"/>
  <c r="T9" i="3" s="1"/>
  <c r="T14" i="3" s="1"/>
  <c r="T20" i="2"/>
  <c r="S23" i="2"/>
  <c r="S24" i="2" s="1"/>
  <c r="S9" i="2" s="1"/>
  <c r="S14" i="2" s="1"/>
  <c r="U20" i="1"/>
  <c r="T23" i="1"/>
  <c r="T24" i="1" s="1"/>
  <c r="T9" i="1" s="1"/>
  <c r="T14" i="1" s="1"/>
  <c r="U21" i="5" l="1"/>
  <c r="U22" i="5" s="1"/>
  <c r="U21" i="4"/>
  <c r="U22" i="4" s="1"/>
  <c r="V20" i="4" s="1"/>
  <c r="V20" i="3"/>
  <c r="U23" i="3"/>
  <c r="U24" i="3" s="1"/>
  <c r="U9" i="3" s="1"/>
  <c r="U14" i="3" s="1"/>
  <c r="T21" i="2"/>
  <c r="T22" i="2" s="1"/>
  <c r="U21" i="1"/>
  <c r="U22" i="1" s="1"/>
  <c r="V20" i="5" l="1"/>
  <c r="U23" i="5"/>
  <c r="U24" i="5" s="1"/>
  <c r="U9" i="5" s="1"/>
  <c r="U14" i="5" s="1"/>
  <c r="V21" i="4"/>
  <c r="V22" i="4" s="1"/>
  <c r="U23" i="4"/>
  <c r="U24" i="4" s="1"/>
  <c r="U9" i="4" s="1"/>
  <c r="U14" i="4" s="1"/>
  <c r="V21" i="3"/>
  <c r="V22" i="3" s="1"/>
  <c r="U20" i="2"/>
  <c r="T23" i="2"/>
  <c r="T24" i="2" s="1"/>
  <c r="T9" i="2" s="1"/>
  <c r="T14" i="2" s="1"/>
  <c r="V20" i="1"/>
  <c r="U23" i="1"/>
  <c r="U24" i="1" s="1"/>
  <c r="U9" i="1" s="1"/>
  <c r="U14" i="1" s="1"/>
  <c r="V21" i="5" l="1"/>
  <c r="V22" i="5" s="1"/>
  <c r="W20" i="4"/>
  <c r="V23" i="4"/>
  <c r="V24" i="4" s="1"/>
  <c r="V9" i="4" s="1"/>
  <c r="V14" i="4" s="1"/>
  <c r="W20" i="3"/>
  <c r="V23" i="3"/>
  <c r="V24" i="3" s="1"/>
  <c r="V9" i="3" s="1"/>
  <c r="V14" i="3" s="1"/>
  <c r="U21" i="2"/>
  <c r="U22" i="2" s="1"/>
  <c r="V21" i="1"/>
  <c r="V22" i="1" s="1"/>
  <c r="W20" i="1" s="1"/>
  <c r="W20" i="5" l="1"/>
  <c r="V23" i="5"/>
  <c r="V24" i="5" s="1"/>
  <c r="V9" i="5" s="1"/>
  <c r="V14" i="5" s="1"/>
  <c r="W21" i="4"/>
  <c r="W22" i="4"/>
  <c r="X20" i="4" s="1"/>
  <c r="W21" i="3"/>
  <c r="W22" i="3" s="1"/>
  <c r="X20" i="3" s="1"/>
  <c r="V20" i="2"/>
  <c r="U23" i="2"/>
  <c r="U24" i="2" s="1"/>
  <c r="U9" i="2" s="1"/>
  <c r="U14" i="2" s="1"/>
  <c r="W21" i="1"/>
  <c r="W22" i="1" s="1"/>
  <c r="V23" i="1"/>
  <c r="V24" i="1" s="1"/>
  <c r="V9" i="1" s="1"/>
  <c r="V14" i="1" s="1"/>
  <c r="W23" i="4" l="1"/>
  <c r="W24" i="4" s="1"/>
  <c r="W9" i="4" s="1"/>
  <c r="W14" i="4" s="1"/>
  <c r="W21" i="5"/>
  <c r="W22" i="5"/>
  <c r="X20" i="5" s="1"/>
  <c r="W23" i="5"/>
  <c r="W24" i="5" s="1"/>
  <c r="W9" i="5" s="1"/>
  <c r="W14" i="5" s="1"/>
  <c r="X21" i="4"/>
  <c r="X22" i="4" s="1"/>
  <c r="Y20" i="4" s="1"/>
  <c r="X21" i="3"/>
  <c r="X22" i="3" s="1"/>
  <c r="W23" i="3"/>
  <c r="W24" i="3" s="1"/>
  <c r="W9" i="3" s="1"/>
  <c r="W14" i="3" s="1"/>
  <c r="V21" i="2"/>
  <c r="V22" i="2" s="1"/>
  <c r="X20" i="1"/>
  <c r="W23" i="1"/>
  <c r="W24" i="1" s="1"/>
  <c r="W9" i="1" s="1"/>
  <c r="W14" i="1" s="1"/>
  <c r="X21" i="5" l="1"/>
  <c r="X22" i="5" s="1"/>
  <c r="Y21" i="4"/>
  <c r="Y22" i="4" s="1"/>
  <c r="X23" i="4"/>
  <c r="X24" i="4" s="1"/>
  <c r="X9" i="4" s="1"/>
  <c r="X14" i="4" s="1"/>
  <c r="Y20" i="3"/>
  <c r="X23" i="3"/>
  <c r="X24" i="3" s="1"/>
  <c r="X9" i="3" s="1"/>
  <c r="X14" i="3" s="1"/>
  <c r="W20" i="2"/>
  <c r="V23" i="2"/>
  <c r="V24" i="2" s="1"/>
  <c r="V9" i="2" s="1"/>
  <c r="V14" i="2" s="1"/>
  <c r="X21" i="1"/>
  <c r="X22" i="1" s="1"/>
  <c r="Y20" i="1" l="1"/>
  <c r="X23" i="1"/>
  <c r="X24" i="1" s="1"/>
  <c r="X9" i="1" s="1"/>
  <c r="X14" i="1" s="1"/>
  <c r="Y20" i="5"/>
  <c r="X23" i="5"/>
  <c r="X24" i="5" s="1"/>
  <c r="X9" i="5" s="1"/>
  <c r="X14" i="5" s="1"/>
  <c r="Z20" i="4"/>
  <c r="Y23" i="4"/>
  <c r="Y24" i="4" s="1"/>
  <c r="Y9" i="4" s="1"/>
  <c r="Y14" i="4" s="1"/>
  <c r="Y21" i="3"/>
  <c r="Y22" i="3" s="1"/>
  <c r="W21" i="2"/>
  <c r="W22" i="2" s="1"/>
  <c r="X20" i="2" s="1"/>
  <c r="Y21" i="1"/>
  <c r="Y22" i="1" s="1"/>
  <c r="Y21" i="5" l="1"/>
  <c r="Y22" i="5" s="1"/>
  <c r="Z21" i="4"/>
  <c r="Z22" i="4" s="1"/>
  <c r="Z20" i="3"/>
  <c r="Y23" i="3"/>
  <c r="Y24" i="3" s="1"/>
  <c r="Y9" i="3" s="1"/>
  <c r="Y14" i="3" s="1"/>
  <c r="X21" i="2"/>
  <c r="X22" i="2" s="1"/>
  <c r="Y20" i="2" s="1"/>
  <c r="W23" i="2"/>
  <c r="W24" i="2" s="1"/>
  <c r="W9" i="2" s="1"/>
  <c r="W14" i="2" s="1"/>
  <c r="Z20" i="1"/>
  <c r="Y23" i="1"/>
  <c r="Y24" i="1" s="1"/>
  <c r="Y9" i="1" s="1"/>
  <c r="Y14" i="1" s="1"/>
  <c r="Z20" i="5" l="1"/>
  <c r="Y23" i="5"/>
  <c r="Y24" i="5" s="1"/>
  <c r="Y9" i="5" s="1"/>
  <c r="Y14" i="5" s="1"/>
  <c r="AA20" i="4"/>
  <c r="Z23" i="4"/>
  <c r="Z24" i="4" s="1"/>
  <c r="Z9" i="4" s="1"/>
  <c r="Z14" i="4" s="1"/>
  <c r="Z21" i="3"/>
  <c r="Z22" i="3" s="1"/>
  <c r="Y21" i="2"/>
  <c r="Y22" i="2" s="1"/>
  <c r="Z20" i="2" s="1"/>
  <c r="X23" i="2"/>
  <c r="X24" i="2" s="1"/>
  <c r="X9" i="2" s="1"/>
  <c r="X14" i="2" s="1"/>
  <c r="Z21" i="1"/>
  <c r="Z22" i="1" s="1"/>
  <c r="Z21" i="5" l="1"/>
  <c r="Z22" i="5" s="1"/>
  <c r="AA21" i="4"/>
  <c r="AA22" i="4" s="1"/>
  <c r="AB20" i="4" s="1"/>
  <c r="AA20" i="3"/>
  <c r="Z23" i="3"/>
  <c r="Z24" i="3" s="1"/>
  <c r="Z9" i="3" s="1"/>
  <c r="Z14" i="3" s="1"/>
  <c r="Y23" i="2"/>
  <c r="Y24" i="2" s="1"/>
  <c r="Y9" i="2" s="1"/>
  <c r="Y14" i="2" s="1"/>
  <c r="Z21" i="2"/>
  <c r="Z22" i="2" s="1"/>
  <c r="AA20" i="1"/>
  <c r="Z23" i="1"/>
  <c r="Z24" i="1" s="1"/>
  <c r="Z9" i="1" s="1"/>
  <c r="Z14" i="1" s="1"/>
  <c r="AA20" i="5" l="1"/>
  <c r="Z23" i="5"/>
  <c r="Z24" i="5" s="1"/>
  <c r="Z9" i="5" s="1"/>
  <c r="Z14" i="5" s="1"/>
  <c r="AB21" i="4"/>
  <c r="AB22" i="4" s="1"/>
  <c r="AC20" i="4" s="1"/>
  <c r="AA23" i="4"/>
  <c r="AA24" i="4" s="1"/>
  <c r="AA9" i="4" s="1"/>
  <c r="AA14" i="4" s="1"/>
  <c r="AA21" i="3"/>
  <c r="AA22" i="3" s="1"/>
  <c r="AA20" i="2"/>
  <c r="Z23" i="2"/>
  <c r="Z24" i="2" s="1"/>
  <c r="Z9" i="2" s="1"/>
  <c r="Z14" i="2" s="1"/>
  <c r="AA21" i="1"/>
  <c r="AA22" i="1" s="1"/>
  <c r="AA21" i="5" l="1"/>
  <c r="AA22" i="5" s="1"/>
  <c r="AB23" i="4"/>
  <c r="AB24" i="4" s="1"/>
  <c r="AB9" i="4" s="1"/>
  <c r="AB14" i="4" s="1"/>
  <c r="I15" i="4" s="1"/>
  <c r="I16" i="4" s="1"/>
  <c r="AC21" i="4"/>
  <c r="AC22" i="4" s="1"/>
  <c r="AB20" i="3"/>
  <c r="AA23" i="3"/>
  <c r="AA24" i="3" s="1"/>
  <c r="AA9" i="3" s="1"/>
  <c r="AA14" i="3" s="1"/>
  <c r="AA21" i="2"/>
  <c r="AA22" i="2" s="1"/>
  <c r="AB20" i="2" s="1"/>
  <c r="AB20" i="1"/>
  <c r="AA23" i="1"/>
  <c r="AA24" i="1" s="1"/>
  <c r="AA9" i="1" s="1"/>
  <c r="AA14" i="1" s="1"/>
  <c r="AB20" i="5" l="1"/>
  <c r="AA23" i="5"/>
  <c r="AA24" i="5" s="1"/>
  <c r="AA9" i="5" s="1"/>
  <c r="AA14" i="5" s="1"/>
  <c r="AD20" i="4"/>
  <c r="AC23" i="4"/>
  <c r="AC24" i="4" s="1"/>
  <c r="AB21" i="3"/>
  <c r="AB22" i="3" s="1"/>
  <c r="AA23" i="2"/>
  <c r="AA24" i="2" s="1"/>
  <c r="AA9" i="2" s="1"/>
  <c r="AA14" i="2" s="1"/>
  <c r="AB21" i="2"/>
  <c r="AB22" i="2" s="1"/>
  <c r="AB21" i="1"/>
  <c r="AB22" i="1" s="1"/>
  <c r="AB21" i="5" l="1"/>
  <c r="AB22" i="5" s="1"/>
  <c r="AD21" i="4"/>
  <c r="AD22" i="4"/>
  <c r="AE20" i="4" s="1"/>
  <c r="AC20" i="3"/>
  <c r="AB23" i="3"/>
  <c r="AB24" i="3" s="1"/>
  <c r="AB9" i="3" s="1"/>
  <c r="AB14" i="3" s="1"/>
  <c r="I15" i="3" s="1"/>
  <c r="I16" i="3" s="1"/>
  <c r="AC20" i="2"/>
  <c r="AB23" i="2"/>
  <c r="AB24" i="2" s="1"/>
  <c r="AB9" i="2" s="1"/>
  <c r="AB14" i="2" s="1"/>
  <c r="AC20" i="1"/>
  <c r="AB23" i="1"/>
  <c r="AB24" i="1" s="1"/>
  <c r="AB9" i="1" s="1"/>
  <c r="AB14" i="1" s="1"/>
  <c r="AC20" i="5" l="1"/>
  <c r="AB23" i="5"/>
  <c r="AB24" i="5" s="1"/>
  <c r="AB9" i="5" s="1"/>
  <c r="AB14" i="5" s="1"/>
  <c r="AE21" i="4"/>
  <c r="AE22" i="4" s="1"/>
  <c r="AD23" i="4"/>
  <c r="AD24" i="4" s="1"/>
  <c r="AC21" i="3"/>
  <c r="AC22" i="3" s="1"/>
  <c r="AC21" i="2"/>
  <c r="AC22" i="2" s="1"/>
  <c r="AD20" i="2" s="1"/>
  <c r="AC21" i="1"/>
  <c r="AC22" i="1" s="1"/>
  <c r="AC21" i="5" l="1"/>
  <c r="AC22" i="5" s="1"/>
  <c r="AF20" i="4"/>
  <c r="AE23" i="4"/>
  <c r="AE24" i="4" s="1"/>
  <c r="AD20" i="3"/>
  <c r="AC23" i="3"/>
  <c r="AC24" i="3" s="1"/>
  <c r="AD21" i="2"/>
  <c r="AD22" i="2" s="1"/>
  <c r="AC23" i="2"/>
  <c r="AC24" i="2" s="1"/>
  <c r="AC9" i="2" s="1"/>
  <c r="AC14" i="2" s="1"/>
  <c r="AD20" i="1"/>
  <c r="AC23" i="1"/>
  <c r="AC24" i="1" s="1"/>
  <c r="AC9" i="1" s="1"/>
  <c r="AC14" i="1" s="1"/>
  <c r="I15" i="1" s="1"/>
  <c r="I16" i="1" s="1"/>
  <c r="AD20" i="5" l="1"/>
  <c r="AC23" i="5"/>
  <c r="AC24" i="5" s="1"/>
  <c r="AC9" i="5" s="1"/>
  <c r="AC14" i="5" s="1"/>
  <c r="AF21" i="4"/>
  <c r="AF22" i="4" s="1"/>
  <c r="AD21" i="3"/>
  <c r="AD22" i="3" s="1"/>
  <c r="AE20" i="3" s="1"/>
  <c r="AE20" i="2"/>
  <c r="AD23" i="2"/>
  <c r="AD24" i="2" s="1"/>
  <c r="AD9" i="2" s="1"/>
  <c r="AD14" i="2" s="1"/>
  <c r="I15" i="2" s="1"/>
  <c r="AD21" i="1"/>
  <c r="AD22" i="1" s="1"/>
  <c r="AE20" i="1" l="1"/>
  <c r="AD23" i="1"/>
  <c r="AD24" i="1" s="1"/>
  <c r="AD21" i="5"/>
  <c r="AD22" i="5" s="1"/>
  <c r="AG20" i="4"/>
  <c r="AF23" i="4"/>
  <c r="AF24" i="4" s="1"/>
  <c r="AE21" i="3"/>
  <c r="AE22" i="3" s="1"/>
  <c r="AD23" i="3"/>
  <c r="AD24" i="3" s="1"/>
  <c r="N90" i="2"/>
  <c r="I16" i="2"/>
  <c r="AE21" i="2"/>
  <c r="AE22" i="2" s="1"/>
  <c r="AE21" i="1"/>
  <c r="AE22" i="1" s="1"/>
  <c r="AF20" i="1" s="1"/>
  <c r="AE20" i="5" l="1"/>
  <c r="AD23" i="5"/>
  <c r="AD24" i="5" s="1"/>
  <c r="AD9" i="5" s="1"/>
  <c r="AD14" i="5" s="1"/>
  <c r="I15" i="5" s="1"/>
  <c r="I16" i="5" s="1"/>
  <c r="AG21" i="4"/>
  <c r="AG22" i="4" s="1"/>
  <c r="AF20" i="3"/>
  <c r="AE23" i="3"/>
  <c r="AE24" i="3" s="1"/>
  <c r="AF20" i="2"/>
  <c r="AE23" i="2"/>
  <c r="AE24" i="2" s="1"/>
  <c r="AF21" i="1"/>
  <c r="AF22" i="1" s="1"/>
  <c r="AG20" i="1" s="1"/>
  <c r="AE23" i="1"/>
  <c r="AE24" i="1" s="1"/>
  <c r="AE21" i="5" l="1"/>
  <c r="AE22" i="5"/>
  <c r="AF20" i="5" s="1"/>
  <c r="AH20" i="4"/>
  <c r="AG23" i="4"/>
  <c r="AG24" i="4" s="1"/>
  <c r="AF21" i="3"/>
  <c r="AF22" i="3" s="1"/>
  <c r="AF21" i="2"/>
  <c r="AF22" i="2" s="1"/>
  <c r="AG21" i="1"/>
  <c r="AG22" i="1" s="1"/>
  <c r="AF23" i="1"/>
  <c r="AF24" i="1" s="1"/>
  <c r="AF21" i="5" l="1"/>
  <c r="AF22" i="5" s="1"/>
  <c r="AE23" i="5"/>
  <c r="AE24" i="5" s="1"/>
  <c r="AH21" i="4"/>
  <c r="AH22" i="4"/>
  <c r="AI20" i="4" s="1"/>
  <c r="AG20" i="3"/>
  <c r="AF23" i="3"/>
  <c r="AF24" i="3" s="1"/>
  <c r="AG20" i="2"/>
  <c r="AF23" i="2"/>
  <c r="AF24" i="2" s="1"/>
  <c r="AH20" i="1"/>
  <c r="AG23" i="1"/>
  <c r="AG24" i="1" s="1"/>
  <c r="AG20" i="5" l="1"/>
  <c r="AF23" i="5"/>
  <c r="AF24" i="5" s="1"/>
  <c r="AI21" i="4"/>
  <c r="AI22" i="4"/>
  <c r="AJ20" i="4" s="1"/>
  <c r="AH23" i="4"/>
  <c r="AH24" i="4" s="1"/>
  <c r="AG21" i="3"/>
  <c r="AG22" i="3" s="1"/>
  <c r="AH20" i="3" s="1"/>
  <c r="AG21" i="2"/>
  <c r="AG22" i="2" s="1"/>
  <c r="AH21" i="1"/>
  <c r="AH23" i="1"/>
  <c r="AH24" i="1" s="1"/>
  <c r="AH22" i="1"/>
  <c r="AI20" i="1" s="1"/>
  <c r="AG21" i="5" l="1"/>
  <c r="AG22" i="5" s="1"/>
  <c r="AJ21" i="4"/>
  <c r="AJ22" i="4" s="1"/>
  <c r="AI23" i="4"/>
  <c r="AI24" i="4" s="1"/>
  <c r="AH21" i="3"/>
  <c r="AH22" i="3" s="1"/>
  <c r="AG23" i="3"/>
  <c r="AG24" i="3" s="1"/>
  <c r="AH20" i="2"/>
  <c r="AG23" i="2"/>
  <c r="AG24" i="2" s="1"/>
  <c r="AI21" i="1"/>
  <c r="AI22" i="1" s="1"/>
  <c r="AH20" i="5" l="1"/>
  <c r="AG23" i="5"/>
  <c r="AG24" i="5" s="1"/>
  <c r="AK20" i="4"/>
  <c r="AJ23" i="4"/>
  <c r="AJ24" i="4" s="1"/>
  <c r="AI20" i="3"/>
  <c r="AH23" i="3"/>
  <c r="AH24" i="3" s="1"/>
  <c r="AH21" i="2"/>
  <c r="AH22" i="2" s="1"/>
  <c r="AJ20" i="1"/>
  <c r="AI23" i="1"/>
  <c r="AI24" i="1" s="1"/>
  <c r="AI20" i="2" l="1"/>
  <c r="AH23" i="2"/>
  <c r="AH24" i="2" s="1"/>
  <c r="AH21" i="5"/>
  <c r="AH22" i="5"/>
  <c r="AI20" i="5" s="1"/>
  <c r="AH23" i="5"/>
  <c r="AH24" i="5" s="1"/>
  <c r="AK21" i="4"/>
  <c r="AK22" i="4" s="1"/>
  <c r="AL20" i="4" s="1"/>
  <c r="AI21" i="3"/>
  <c r="AI22" i="3" s="1"/>
  <c r="AI21" i="2"/>
  <c r="AI22" i="2"/>
  <c r="AJ20" i="2" s="1"/>
  <c r="AJ21" i="1"/>
  <c r="AJ22" i="1" s="1"/>
  <c r="AI21" i="5" l="1"/>
  <c r="AI22" i="5" s="1"/>
  <c r="AK23" i="4"/>
  <c r="AK24" i="4" s="1"/>
  <c r="AL21" i="4"/>
  <c r="AL22" i="4" s="1"/>
  <c r="AJ20" i="3"/>
  <c r="AI23" i="3"/>
  <c r="AI24" i="3" s="1"/>
  <c r="AJ21" i="2"/>
  <c r="AJ22" i="2" s="1"/>
  <c r="AI23" i="2"/>
  <c r="AI24" i="2" s="1"/>
  <c r="AK20" i="1"/>
  <c r="AJ23" i="1"/>
  <c r="AJ24" i="1" s="1"/>
  <c r="AJ20" i="5" l="1"/>
  <c r="AI23" i="5"/>
  <c r="AI24" i="5" s="1"/>
  <c r="AM20" i="4"/>
  <c r="AL23" i="4"/>
  <c r="AL24" i="4" s="1"/>
  <c r="AJ21" i="3"/>
  <c r="AJ22" i="3"/>
  <c r="AK20" i="3" s="1"/>
  <c r="AK20" i="2"/>
  <c r="AJ23" i="2"/>
  <c r="AJ24" i="2" s="1"/>
  <c r="AK21" i="1"/>
  <c r="AK22" i="1" s="1"/>
  <c r="AJ21" i="5" l="1"/>
  <c r="AJ22" i="5" s="1"/>
  <c r="AM21" i="4"/>
  <c r="AM22" i="4" s="1"/>
  <c r="AJ23" i="3"/>
  <c r="AJ24" i="3" s="1"/>
  <c r="AK21" i="3"/>
  <c r="AK22" i="3" s="1"/>
  <c r="AL20" i="3" s="1"/>
  <c r="AK21" i="2"/>
  <c r="AK22" i="2" s="1"/>
  <c r="AL20" i="1"/>
  <c r="AK23" i="1"/>
  <c r="AK24" i="1" s="1"/>
  <c r="AK20" i="5" l="1"/>
  <c r="AJ23" i="5"/>
  <c r="AJ24" i="5" s="1"/>
  <c r="AN20" i="4"/>
  <c r="AM23" i="4"/>
  <c r="AM24" i="4" s="1"/>
  <c r="AL21" i="3"/>
  <c r="AL22" i="3" s="1"/>
  <c r="AK23" i="3"/>
  <c r="AK24" i="3" s="1"/>
  <c r="AL20" i="2"/>
  <c r="AK23" i="2"/>
  <c r="AK24" i="2" s="1"/>
  <c r="AL21" i="1"/>
  <c r="AL22" i="1" s="1"/>
  <c r="AM20" i="3" l="1"/>
  <c r="AL23" i="3"/>
  <c r="AL24" i="3" s="1"/>
  <c r="AM20" i="1"/>
  <c r="AL23" i="1"/>
  <c r="AL24" i="1" s="1"/>
  <c r="AK21" i="5"/>
  <c r="AK22" i="5" s="1"/>
  <c r="AN21" i="4"/>
  <c r="AN22" i="4" s="1"/>
  <c r="AM21" i="3"/>
  <c r="AM22" i="3" s="1"/>
  <c r="AN20" i="3" s="1"/>
  <c r="AL21" i="2"/>
  <c r="AL22" i="2"/>
  <c r="AM20" i="2" s="1"/>
  <c r="AM21" i="1"/>
  <c r="AM22" i="1" s="1"/>
  <c r="AL20" i="5" l="1"/>
  <c r="AK23" i="5"/>
  <c r="AK24" i="5" s="1"/>
  <c r="AO20" i="4"/>
  <c r="AN23" i="4"/>
  <c r="AN24" i="4" s="1"/>
  <c r="AN21" i="3"/>
  <c r="AN22" i="3" s="1"/>
  <c r="AM23" i="3"/>
  <c r="AM24" i="3" s="1"/>
  <c r="AL23" i="2"/>
  <c r="AL24" i="2" s="1"/>
  <c r="AM21" i="2"/>
  <c r="AM22" i="2" s="1"/>
  <c r="AN20" i="1"/>
  <c r="AM23" i="1"/>
  <c r="AM24" i="1" s="1"/>
  <c r="AL21" i="5" l="1"/>
  <c r="AL22" i="5" s="1"/>
  <c r="AO21" i="4"/>
  <c r="AO22" i="4"/>
  <c r="AP20" i="4" s="1"/>
  <c r="AO20" i="3"/>
  <c r="AN23" i="3"/>
  <c r="AN24" i="3" s="1"/>
  <c r="AN20" i="2"/>
  <c r="AM23" i="2"/>
  <c r="AM24" i="2" s="1"/>
  <c r="AN21" i="1"/>
  <c r="AN22" i="1" s="1"/>
  <c r="AO20" i="1" l="1"/>
  <c r="AN23" i="1"/>
  <c r="AN24" i="1" s="1"/>
  <c r="AM20" i="5"/>
  <c r="AL23" i="5"/>
  <c r="AL24" i="5" s="1"/>
  <c r="AP21" i="4"/>
  <c r="AP22" i="4" s="1"/>
  <c r="AO23" i="4"/>
  <c r="AO24" i="4" s="1"/>
  <c r="AO21" i="3"/>
  <c r="AO22" i="3" s="1"/>
  <c r="AP20" i="3" s="1"/>
  <c r="AN21" i="2"/>
  <c r="AN22" i="2" s="1"/>
  <c r="AO21" i="1"/>
  <c r="AO22" i="1" s="1"/>
  <c r="AP20" i="1" l="1"/>
  <c r="AO23" i="1"/>
  <c r="AO24" i="1" s="1"/>
  <c r="AM21" i="5"/>
  <c r="AM22" i="5" s="1"/>
  <c r="AQ20" i="4"/>
  <c r="AP23" i="4"/>
  <c r="AP24" i="4" s="1"/>
  <c r="AP21" i="3"/>
  <c r="AP22" i="3" s="1"/>
  <c r="AQ20" i="3" s="1"/>
  <c r="AO23" i="3"/>
  <c r="AO24" i="3" s="1"/>
  <c r="AO20" i="2"/>
  <c r="AN23" i="2"/>
  <c r="AN24" i="2" s="1"/>
  <c r="AP21" i="1"/>
  <c r="AP22" i="1" s="1"/>
  <c r="AQ20" i="1" s="1"/>
  <c r="AN20" i="5" l="1"/>
  <c r="AM23" i="5"/>
  <c r="AM24" i="5" s="1"/>
  <c r="AQ21" i="4"/>
  <c r="AQ22" i="4"/>
  <c r="AR20" i="4" s="1"/>
  <c r="AQ21" i="3"/>
  <c r="AQ22" i="3" s="1"/>
  <c r="AR20" i="3" s="1"/>
  <c r="AP23" i="3"/>
  <c r="AP24" i="3" s="1"/>
  <c r="AO21" i="2"/>
  <c r="AO22" i="2" s="1"/>
  <c r="AQ21" i="1"/>
  <c r="AQ22" i="1" s="1"/>
  <c r="AP23" i="1"/>
  <c r="AP24" i="1" s="1"/>
  <c r="AN21" i="5" l="1"/>
  <c r="AN22" i="5" s="1"/>
  <c r="AR21" i="4"/>
  <c r="AR22" i="4" s="1"/>
  <c r="AQ23" i="4"/>
  <c r="AQ24" i="4" s="1"/>
  <c r="AR21" i="3"/>
  <c r="AR22" i="3" s="1"/>
  <c r="AQ23" i="3"/>
  <c r="AQ24" i="3" s="1"/>
  <c r="AP20" i="2"/>
  <c r="AO23" i="2"/>
  <c r="AO24" i="2" s="1"/>
  <c r="AR20" i="1"/>
  <c r="AQ23" i="1"/>
  <c r="AQ24" i="1" s="1"/>
  <c r="AO20" i="5" l="1"/>
  <c r="AN23" i="5"/>
  <c r="AN24" i="5" s="1"/>
  <c r="AS20" i="4"/>
  <c r="AR23" i="4"/>
  <c r="AR24" i="4" s="1"/>
  <c r="AS20" i="3"/>
  <c r="AR23" i="3"/>
  <c r="AR24" i="3" s="1"/>
  <c r="AP21" i="2"/>
  <c r="AP22" i="2" s="1"/>
  <c r="AR21" i="1"/>
  <c r="AR22" i="1" s="1"/>
  <c r="AQ20" i="2" l="1"/>
  <c r="AP23" i="2"/>
  <c r="AP24" i="2" s="1"/>
  <c r="AO21" i="5"/>
  <c r="AO22" i="5" s="1"/>
  <c r="AS21" i="4"/>
  <c r="AS22" i="4"/>
  <c r="AT20" i="4" s="1"/>
  <c r="AS21" i="3"/>
  <c r="AS22" i="3" s="1"/>
  <c r="AQ21" i="2"/>
  <c r="AQ22" i="2" s="1"/>
  <c r="AS20" i="1"/>
  <c r="AR23" i="1"/>
  <c r="AR24" i="1" s="1"/>
  <c r="AT20" i="3" l="1"/>
  <c r="AS23" i="3"/>
  <c r="AS24" i="3" s="1"/>
  <c r="AP20" i="5"/>
  <c r="AO23" i="5"/>
  <c r="AO24" i="5" s="1"/>
  <c r="AT21" i="4"/>
  <c r="AT22" i="4" s="1"/>
  <c r="AS23" i="4"/>
  <c r="AS24" i="4" s="1"/>
  <c r="AT21" i="3"/>
  <c r="AT22" i="3"/>
  <c r="AU20" i="3" s="1"/>
  <c r="AR20" i="2"/>
  <c r="AQ23" i="2"/>
  <c r="AQ24" i="2" s="1"/>
  <c r="AS21" i="1"/>
  <c r="AS22" i="1" s="1"/>
  <c r="AT23" i="3" l="1"/>
  <c r="AT24" i="3" s="1"/>
  <c r="AP21" i="5"/>
  <c r="AP22" i="5"/>
  <c r="AQ20" i="5" s="1"/>
  <c r="AU20" i="4"/>
  <c r="AT23" i="4"/>
  <c r="AT24" i="4" s="1"/>
  <c r="AU21" i="3"/>
  <c r="AU22" i="3" s="1"/>
  <c r="AR21" i="2"/>
  <c r="AR22" i="2" s="1"/>
  <c r="AT20" i="1"/>
  <c r="AS23" i="1"/>
  <c r="AS24" i="1" s="1"/>
  <c r="AV20" i="3" l="1"/>
  <c r="AU23" i="3"/>
  <c r="AU24" i="3" s="1"/>
  <c r="AQ21" i="5"/>
  <c r="AQ22" i="5" s="1"/>
  <c r="AP23" i="5"/>
  <c r="AP24" i="5" s="1"/>
  <c r="AU21" i="4"/>
  <c r="AU22" i="4"/>
  <c r="AV20" i="4" s="1"/>
  <c r="AV21" i="3"/>
  <c r="AV22" i="3" s="1"/>
  <c r="AW20" i="3" s="1"/>
  <c r="AS20" i="2"/>
  <c r="AR23" i="2"/>
  <c r="AR24" i="2" s="1"/>
  <c r="AT21" i="1"/>
  <c r="AT22" i="1" s="1"/>
  <c r="AR20" i="5" l="1"/>
  <c r="AQ23" i="5"/>
  <c r="AQ24" i="5" s="1"/>
  <c r="AU23" i="4"/>
  <c r="AU24" i="4" s="1"/>
  <c r="AV21" i="4"/>
  <c r="AV22" i="4" s="1"/>
  <c r="AW21" i="3"/>
  <c r="AW22" i="3" s="1"/>
  <c r="AV23" i="3"/>
  <c r="AV24" i="3" s="1"/>
  <c r="AS21" i="2"/>
  <c r="AS22" i="2" s="1"/>
  <c r="AU20" i="1"/>
  <c r="AT23" i="1"/>
  <c r="AT24" i="1" s="1"/>
  <c r="AX20" i="3" l="1"/>
  <c r="AW23" i="3"/>
  <c r="AW24" i="3" s="1"/>
  <c r="AR21" i="5"/>
  <c r="AR22" i="5"/>
  <c r="AS20" i="5" s="1"/>
  <c r="AW20" i="4"/>
  <c r="AV23" i="4"/>
  <c r="AV24" i="4" s="1"/>
  <c r="AX21" i="3"/>
  <c r="AX22" i="3" s="1"/>
  <c r="AY20" i="3" s="1"/>
  <c r="AT20" i="2"/>
  <c r="AS23" i="2"/>
  <c r="AS24" i="2" s="1"/>
  <c r="AU21" i="1"/>
  <c r="AU22" i="1"/>
  <c r="AV20" i="1" s="1"/>
  <c r="AU23" i="1"/>
  <c r="AU24" i="1" s="1"/>
  <c r="AX23" i="3" l="1"/>
  <c r="AX24" i="3" s="1"/>
  <c r="AS21" i="5"/>
  <c r="AS22" i="5"/>
  <c r="AT20" i="5" s="1"/>
  <c r="AS23" i="5"/>
  <c r="AS24" i="5" s="1"/>
  <c r="AR23" i="5"/>
  <c r="AR24" i="5" s="1"/>
  <c r="AW21" i="4"/>
  <c r="AW22" i="4"/>
  <c r="AX20" i="4" s="1"/>
  <c r="AY21" i="3"/>
  <c r="AY22" i="3" s="1"/>
  <c r="AT21" i="2"/>
  <c r="AT23" i="2"/>
  <c r="AT24" i="2" s="1"/>
  <c r="AT22" i="2"/>
  <c r="AU20" i="2" s="1"/>
  <c r="AV21" i="1"/>
  <c r="AV22" i="1" s="1"/>
  <c r="AZ20" i="3" l="1"/>
  <c r="AY23" i="3"/>
  <c r="AY24" i="3" s="1"/>
  <c r="AT21" i="5"/>
  <c r="AT22" i="5"/>
  <c r="AU20" i="5" s="1"/>
  <c r="AX21" i="4"/>
  <c r="AX22" i="4" s="1"/>
  <c r="AW23" i="4"/>
  <c r="AW24" i="4" s="1"/>
  <c r="AZ21" i="3"/>
  <c r="AZ22" i="3" s="1"/>
  <c r="BA20" i="3" s="1"/>
  <c r="AU21" i="2"/>
  <c r="AU22" i="2" s="1"/>
  <c r="AW20" i="1"/>
  <c r="AV23" i="1"/>
  <c r="AV24" i="1" s="1"/>
  <c r="AU21" i="5" l="1"/>
  <c r="AU22" i="5"/>
  <c r="AV20" i="5" s="1"/>
  <c r="AU23" i="5"/>
  <c r="AU24" i="5" s="1"/>
  <c r="AT23" i="5"/>
  <c r="AT24" i="5" s="1"/>
  <c r="AY20" i="4"/>
  <c r="AX23" i="4"/>
  <c r="AX24" i="4" s="1"/>
  <c r="BA21" i="3"/>
  <c r="BA22" i="3" s="1"/>
  <c r="AZ23" i="3"/>
  <c r="AZ24" i="3" s="1"/>
  <c r="AV20" i="2"/>
  <c r="AU23" i="2"/>
  <c r="AU24" i="2" s="1"/>
  <c r="AW21" i="1"/>
  <c r="AW22" i="1"/>
  <c r="AX20" i="1" s="1"/>
  <c r="AW23" i="1"/>
  <c r="AW24" i="1" s="1"/>
  <c r="AV21" i="5" l="1"/>
  <c r="AV22" i="5" s="1"/>
  <c r="AY21" i="4"/>
  <c r="AY22" i="4"/>
  <c r="AZ20" i="4" s="1"/>
  <c r="AY23" i="4"/>
  <c r="AY24" i="4" s="1"/>
  <c r="BB20" i="3"/>
  <c r="BA23" i="3"/>
  <c r="BA24" i="3" s="1"/>
  <c r="AV21" i="2"/>
  <c r="AV22" i="2" s="1"/>
  <c r="AX21" i="1"/>
  <c r="AX22" i="1" s="1"/>
  <c r="AW20" i="5" l="1"/>
  <c r="AV23" i="5"/>
  <c r="AV24" i="5" s="1"/>
  <c r="AZ21" i="4"/>
  <c r="AZ22" i="4"/>
  <c r="BA20" i="4" s="1"/>
  <c r="BB21" i="3"/>
  <c r="BB22" i="3" s="1"/>
  <c r="BC20" i="3" s="1"/>
  <c r="AW20" i="2"/>
  <c r="AV23" i="2"/>
  <c r="AV24" i="2" s="1"/>
  <c r="AY20" i="1"/>
  <c r="AX23" i="1"/>
  <c r="AX24" i="1" s="1"/>
  <c r="AW21" i="5" l="1"/>
  <c r="AW22" i="5"/>
  <c r="AX20" i="5" s="1"/>
  <c r="BA21" i="4"/>
  <c r="BA22" i="4" s="1"/>
  <c r="AZ23" i="4"/>
  <c r="AZ24" i="4" s="1"/>
  <c r="BC21" i="3"/>
  <c r="BC22" i="3" s="1"/>
  <c r="BB23" i="3"/>
  <c r="BB24" i="3" s="1"/>
  <c r="AW21" i="2"/>
  <c r="AW22" i="2" s="1"/>
  <c r="AY21" i="1"/>
  <c r="AY22" i="1" s="1"/>
  <c r="AW23" i="5" l="1"/>
  <c r="AW24" i="5" s="1"/>
  <c r="AZ20" i="1"/>
  <c r="AY23" i="1"/>
  <c r="AY24" i="1" s="1"/>
  <c r="AX21" i="5"/>
  <c r="AX23" i="5"/>
  <c r="AX24" i="5" s="1"/>
  <c r="AX22" i="5"/>
  <c r="AY20" i="5" s="1"/>
  <c r="BB20" i="4"/>
  <c r="BA23" i="4"/>
  <c r="BA24" i="4" s="1"/>
  <c r="BD20" i="3"/>
  <c r="BC23" i="3"/>
  <c r="BC24" i="3" s="1"/>
  <c r="AX20" i="2"/>
  <c r="AW23" i="2"/>
  <c r="AW24" i="2" s="1"/>
  <c r="AZ21" i="1"/>
  <c r="AZ22" i="1" s="1"/>
  <c r="AY21" i="5" l="1"/>
  <c r="AY22" i="5" s="1"/>
  <c r="BB21" i="4"/>
  <c r="BB22" i="4"/>
  <c r="BC20" i="4" s="1"/>
  <c r="BD21" i="3"/>
  <c r="BD22" i="3" s="1"/>
  <c r="AX21" i="2"/>
  <c r="AX22" i="2" s="1"/>
  <c r="BA20" i="1"/>
  <c r="AZ23" i="1"/>
  <c r="AZ24" i="1" s="1"/>
  <c r="AZ20" i="5" l="1"/>
  <c r="AY23" i="5"/>
  <c r="AY24" i="5" s="1"/>
  <c r="BC21" i="4"/>
  <c r="BC22" i="4" s="1"/>
  <c r="BB23" i="4"/>
  <c r="BB24" i="4" s="1"/>
  <c r="BE20" i="3"/>
  <c r="BD23" i="3"/>
  <c r="BD24" i="3" s="1"/>
  <c r="AY20" i="2"/>
  <c r="AX23" i="2"/>
  <c r="AX24" i="2" s="1"/>
  <c r="BA21" i="1"/>
  <c r="BA22" i="1" s="1"/>
  <c r="AZ21" i="5" l="1"/>
  <c r="AZ22" i="5"/>
  <c r="BA20" i="5" s="1"/>
  <c r="AZ23" i="5"/>
  <c r="AZ24" i="5" s="1"/>
  <c r="BD20" i="4"/>
  <c r="BC23" i="4"/>
  <c r="BC24" i="4" s="1"/>
  <c r="BE21" i="3"/>
  <c r="BE22" i="3" s="1"/>
  <c r="AY21" i="2"/>
  <c r="AY22" i="2"/>
  <c r="AZ20" i="2" s="1"/>
  <c r="BB20" i="1"/>
  <c r="BA23" i="1"/>
  <c r="BA24" i="1" s="1"/>
  <c r="BA21" i="5" l="1"/>
  <c r="BA22" i="5"/>
  <c r="BB20" i="5" s="1"/>
  <c r="BA23" i="5"/>
  <c r="BA24" i="5" s="1"/>
  <c r="BD21" i="4"/>
  <c r="BD22" i="4"/>
  <c r="BE20" i="4" s="1"/>
  <c r="BF20" i="3"/>
  <c r="BE23" i="3"/>
  <c r="BE24" i="3" s="1"/>
  <c r="AZ21" i="2"/>
  <c r="AZ22" i="2" s="1"/>
  <c r="AY23" i="2"/>
  <c r="AY24" i="2" s="1"/>
  <c r="BB21" i="1"/>
  <c r="BB22" i="1" s="1"/>
  <c r="BC20" i="1" l="1"/>
  <c r="BB23" i="1"/>
  <c r="BB24" i="1" s="1"/>
  <c r="BB21" i="5"/>
  <c r="BB22" i="5" s="1"/>
  <c r="BE21" i="4"/>
  <c r="BE22" i="4" s="1"/>
  <c r="BD23" i="4"/>
  <c r="BD24" i="4" s="1"/>
  <c r="BF21" i="3"/>
  <c r="BF22" i="3" s="1"/>
  <c r="BA20" i="2"/>
  <c r="AZ23" i="2"/>
  <c r="AZ24" i="2" s="1"/>
  <c r="BC21" i="1"/>
  <c r="BC22" i="1" s="1"/>
  <c r="BG20" i="3" l="1"/>
  <c r="BF23" i="3"/>
  <c r="BF24" i="3" s="1"/>
  <c r="BC20" i="5"/>
  <c r="BB23" i="5"/>
  <c r="BB24" i="5" s="1"/>
  <c r="BF20" i="4"/>
  <c r="BE23" i="4"/>
  <c r="BE24" i="4" s="1"/>
  <c r="BG21" i="3"/>
  <c r="BG22" i="3" s="1"/>
  <c r="BH20" i="3" s="1"/>
  <c r="BA21" i="2"/>
  <c r="BA22" i="2" s="1"/>
  <c r="BB20" i="2" s="1"/>
  <c r="BD20" i="1"/>
  <c r="BC23" i="1"/>
  <c r="BC24" i="1" s="1"/>
  <c r="BG23" i="3" l="1"/>
  <c r="BG24" i="3" s="1"/>
  <c r="BC21" i="5"/>
  <c r="BC22" i="5"/>
  <c r="BD20" i="5" s="1"/>
  <c r="BC23" i="5"/>
  <c r="BC24" i="5" s="1"/>
  <c r="BF21" i="4"/>
  <c r="BF22" i="4"/>
  <c r="BG20" i="4" s="1"/>
  <c r="BH21" i="3"/>
  <c r="BH22" i="3" s="1"/>
  <c r="BA23" i="2"/>
  <c r="BA24" i="2" s="1"/>
  <c r="BB21" i="2"/>
  <c r="BB22" i="2" s="1"/>
  <c r="BD21" i="1"/>
  <c r="BD22" i="1" s="1"/>
  <c r="BD21" i="5" l="1"/>
  <c r="BD22" i="5"/>
  <c r="BE20" i="5" s="1"/>
  <c r="BD23" i="5"/>
  <c r="BD24" i="5" s="1"/>
  <c r="BG21" i="4"/>
  <c r="BG22" i="4"/>
  <c r="BH20" i="4" s="1"/>
  <c r="BG23" i="4"/>
  <c r="BG24" i="4" s="1"/>
  <c r="BF23" i="4"/>
  <c r="BF24" i="4" s="1"/>
  <c r="BI20" i="3"/>
  <c r="BH23" i="3"/>
  <c r="BH24" i="3" s="1"/>
  <c r="BC20" i="2"/>
  <c r="BB23" i="2"/>
  <c r="BB24" i="2" s="1"/>
  <c r="BE20" i="1"/>
  <c r="BD23" i="1"/>
  <c r="BD24" i="1" s="1"/>
  <c r="BE21" i="5" l="1"/>
  <c r="BE22" i="5"/>
  <c r="BF20" i="5" s="1"/>
  <c r="BH21" i="4"/>
  <c r="BH22" i="4"/>
  <c r="BI20" i="4" s="1"/>
  <c r="BI21" i="3"/>
  <c r="BI22" i="3" s="1"/>
  <c r="BC21" i="2"/>
  <c r="BC22" i="2"/>
  <c r="BD20" i="2" s="1"/>
  <c r="BC23" i="2"/>
  <c r="BC24" i="2" s="1"/>
  <c r="BE21" i="1"/>
  <c r="BE22" i="1" s="1"/>
  <c r="BF21" i="5" l="1"/>
  <c r="BF22" i="5"/>
  <c r="BG20" i="5" s="1"/>
  <c r="BE23" i="5"/>
  <c r="BE24" i="5" s="1"/>
  <c r="BI21" i="4"/>
  <c r="BI22" i="4"/>
  <c r="BJ20" i="4" s="1"/>
  <c r="BH23" i="4"/>
  <c r="BH24" i="4" s="1"/>
  <c r="BJ20" i="3"/>
  <c r="BI23" i="3"/>
  <c r="BI24" i="3" s="1"/>
  <c r="BD21" i="2"/>
  <c r="BD22" i="2" s="1"/>
  <c r="BF20" i="1"/>
  <c r="BE23" i="1"/>
  <c r="BE24" i="1" s="1"/>
  <c r="BF23" i="5" l="1"/>
  <c r="BF24" i="5" s="1"/>
  <c r="BG21" i="5"/>
  <c r="BG22" i="5" s="1"/>
  <c r="BJ21" i="4"/>
  <c r="BJ22" i="4"/>
  <c r="BK20" i="4" s="1"/>
  <c r="BI23" i="4"/>
  <c r="BI24" i="4" s="1"/>
  <c r="BJ21" i="3"/>
  <c r="BJ22" i="3" s="1"/>
  <c r="BK20" i="3" s="1"/>
  <c r="BE20" i="2"/>
  <c r="BD23" i="2"/>
  <c r="BD24" i="2" s="1"/>
  <c r="BF21" i="1"/>
  <c r="BF22" i="1" s="1"/>
  <c r="BH20" i="5" l="1"/>
  <c r="BG23" i="5"/>
  <c r="BG24" i="5" s="1"/>
  <c r="BK21" i="4"/>
  <c r="BK22" i="4"/>
  <c r="BL20" i="4" s="1"/>
  <c r="BK23" i="4"/>
  <c r="BK24" i="4" s="1"/>
  <c r="BJ23" i="4"/>
  <c r="BJ24" i="4" s="1"/>
  <c r="BK21" i="3"/>
  <c r="BK22" i="3" s="1"/>
  <c r="BL20" i="3" s="1"/>
  <c r="BJ23" i="3"/>
  <c r="BJ24" i="3" s="1"/>
  <c r="BE21" i="2"/>
  <c r="BE22" i="2" s="1"/>
  <c r="BG20" i="1"/>
  <c r="BF23" i="1"/>
  <c r="BF24" i="1" s="1"/>
  <c r="BH21" i="5" l="1"/>
  <c r="BH22" i="5"/>
  <c r="BI20" i="5" s="1"/>
  <c r="BL21" i="4"/>
  <c r="BL22" i="4"/>
  <c r="BM20" i="4" s="1"/>
  <c r="BL21" i="3"/>
  <c r="BL22" i="3" s="1"/>
  <c r="BK23" i="3"/>
  <c r="BK24" i="3" s="1"/>
  <c r="BF20" i="2"/>
  <c r="BE23" i="2"/>
  <c r="BE24" i="2" s="1"/>
  <c r="BG21" i="1"/>
  <c r="BG22" i="1" s="1"/>
  <c r="BH20" i="1" s="1"/>
  <c r="BL23" i="4" l="1"/>
  <c r="BL24" i="4" s="1"/>
  <c r="BI21" i="5"/>
  <c r="BI22" i="5"/>
  <c r="BJ20" i="5" s="1"/>
  <c r="BI23" i="5"/>
  <c r="BI24" i="5" s="1"/>
  <c r="BH23" i="5"/>
  <c r="BH24" i="5" s="1"/>
  <c r="BM21" i="4"/>
  <c r="BM22" i="4" s="1"/>
  <c r="BM20" i="3"/>
  <c r="BL23" i="3"/>
  <c r="BL24" i="3" s="1"/>
  <c r="BF21" i="2"/>
  <c r="BF22" i="2" s="1"/>
  <c r="BG20" i="2" s="1"/>
  <c r="BH21" i="1"/>
  <c r="BH22" i="1" s="1"/>
  <c r="BG23" i="1"/>
  <c r="BG24" i="1" s="1"/>
  <c r="BJ21" i="5" l="1"/>
  <c r="BJ22" i="5" s="1"/>
  <c r="BN20" i="4"/>
  <c r="BM23" i="4"/>
  <c r="BM24" i="4" s="1"/>
  <c r="BM21" i="3"/>
  <c r="BM22" i="3" s="1"/>
  <c r="BN20" i="3" s="1"/>
  <c r="BG21" i="2"/>
  <c r="BG22" i="2" s="1"/>
  <c r="BF23" i="2"/>
  <c r="BF24" i="2" s="1"/>
  <c r="BI20" i="1"/>
  <c r="BH23" i="1"/>
  <c r="BH24" i="1" s="1"/>
  <c r="BK20" i="5" l="1"/>
  <c r="BJ23" i="5"/>
  <c r="BJ24" i="5" s="1"/>
  <c r="BN21" i="4"/>
  <c r="BN22" i="4" s="1"/>
  <c r="BN21" i="3"/>
  <c r="BN22" i="3" s="1"/>
  <c r="BM23" i="3"/>
  <c r="BM24" i="3" s="1"/>
  <c r="BH20" i="2"/>
  <c r="BG23" i="2"/>
  <c r="BG24" i="2" s="1"/>
  <c r="BI21" i="1"/>
  <c r="BI22" i="1"/>
  <c r="BJ20" i="1" s="1"/>
  <c r="BI23" i="1"/>
  <c r="BI24" i="1" s="1"/>
  <c r="BO20" i="3" l="1"/>
  <c r="BN23" i="3"/>
  <c r="BN24" i="3" s="1"/>
  <c r="BK21" i="5"/>
  <c r="BK22" i="5" s="1"/>
  <c r="BO20" i="4"/>
  <c r="BN23" i="4"/>
  <c r="BN24" i="4" s="1"/>
  <c r="BO21" i="3"/>
  <c r="BO22" i="3" s="1"/>
  <c r="BH21" i="2"/>
  <c r="BH22" i="2" s="1"/>
  <c r="BJ21" i="1"/>
  <c r="BJ22" i="1" s="1"/>
  <c r="BP20" i="3" l="1"/>
  <c r="BO23" i="3"/>
  <c r="BO24" i="3" s="1"/>
  <c r="BL20" i="5"/>
  <c r="BK23" i="5"/>
  <c r="BK24" i="5" s="1"/>
  <c r="BO21" i="4"/>
  <c r="BO22" i="4"/>
  <c r="BP20" i="4" s="1"/>
  <c r="BP21" i="3"/>
  <c r="BP22" i="3" s="1"/>
  <c r="BI20" i="2"/>
  <c r="BH23" i="2"/>
  <c r="BH24" i="2" s="1"/>
  <c r="BK20" i="1"/>
  <c r="BJ23" i="1"/>
  <c r="BJ24" i="1" s="1"/>
  <c r="BL21" i="5" l="1"/>
  <c r="BL22" i="5"/>
  <c r="BM20" i="5" s="1"/>
  <c r="BP21" i="4"/>
  <c r="BP22" i="4" s="1"/>
  <c r="BO23" i="4"/>
  <c r="BO24" i="4" s="1"/>
  <c r="BQ20" i="3"/>
  <c r="BP23" i="3"/>
  <c r="BP24" i="3" s="1"/>
  <c r="BI21" i="2"/>
  <c r="BI22" i="2"/>
  <c r="BJ20" i="2" s="1"/>
  <c r="BK21" i="1"/>
  <c r="BK22" i="1"/>
  <c r="BL20" i="1" s="1"/>
  <c r="BL23" i="5" l="1"/>
  <c r="BL24" i="5" s="1"/>
  <c r="BM21" i="5"/>
  <c r="BM22" i="5" s="1"/>
  <c r="BN20" i="5" s="1"/>
  <c r="BQ20" i="4"/>
  <c r="BP23" i="4"/>
  <c r="BP24" i="4" s="1"/>
  <c r="BQ21" i="3"/>
  <c r="BQ22" i="3" s="1"/>
  <c r="BR20" i="3" s="1"/>
  <c r="BJ21" i="2"/>
  <c r="BJ22" i="2" s="1"/>
  <c r="BK20" i="2" s="1"/>
  <c r="BI23" i="2"/>
  <c r="BI24" i="2" s="1"/>
  <c r="BL21" i="1"/>
  <c r="BL22" i="1" s="1"/>
  <c r="BK23" i="1"/>
  <c r="BK24" i="1" s="1"/>
  <c r="BM23" i="5" l="1"/>
  <c r="BM24" i="5" s="1"/>
  <c r="BN21" i="5"/>
  <c r="BN23" i="5"/>
  <c r="BN24" i="5" s="1"/>
  <c r="BN22" i="5"/>
  <c r="BO20" i="5" s="1"/>
  <c r="BQ21" i="4"/>
  <c r="BQ22" i="4"/>
  <c r="BR20" i="4" s="1"/>
  <c r="BR21" i="3"/>
  <c r="BR22" i="3" s="1"/>
  <c r="BQ23" i="3"/>
  <c r="BQ24" i="3" s="1"/>
  <c r="BK21" i="2"/>
  <c r="BK22" i="2"/>
  <c r="BL20" i="2" s="1"/>
  <c r="BJ23" i="2"/>
  <c r="BJ24" i="2" s="1"/>
  <c r="BM20" i="1"/>
  <c r="BL23" i="1"/>
  <c r="BL24" i="1" s="1"/>
  <c r="BS20" i="3" l="1"/>
  <c r="BR23" i="3"/>
  <c r="BR24" i="3" s="1"/>
  <c r="BO21" i="5"/>
  <c r="BO22" i="5" s="1"/>
  <c r="BR21" i="4"/>
  <c r="BR22" i="4"/>
  <c r="BS20" i="4" s="1"/>
  <c r="BR23" i="4"/>
  <c r="BR24" i="4" s="1"/>
  <c r="BQ23" i="4"/>
  <c r="BQ24" i="4" s="1"/>
  <c r="BS21" i="3"/>
  <c r="BS22" i="3" s="1"/>
  <c r="BL21" i="2"/>
  <c r="BL22" i="2" s="1"/>
  <c r="BK23" i="2"/>
  <c r="BK24" i="2" s="1"/>
  <c r="BM21" i="1"/>
  <c r="BM22" i="1" s="1"/>
  <c r="BN20" i="1" s="1"/>
  <c r="BT20" i="3" l="1"/>
  <c r="BS23" i="3"/>
  <c r="BS24" i="3" s="1"/>
  <c r="BP20" i="5"/>
  <c r="BO23" i="5"/>
  <c r="BO24" i="5" s="1"/>
  <c r="BS21" i="4"/>
  <c r="BS22" i="4" s="1"/>
  <c r="BT21" i="3"/>
  <c r="BT22" i="3" s="1"/>
  <c r="BM20" i="2"/>
  <c r="BL23" i="2"/>
  <c r="BL24" i="2" s="1"/>
  <c r="BN21" i="1"/>
  <c r="BN22" i="1" s="1"/>
  <c r="BM23" i="1"/>
  <c r="BM24" i="1" s="1"/>
  <c r="BO20" i="1" l="1"/>
  <c r="BN23" i="1"/>
  <c r="BN24" i="1" s="1"/>
  <c r="BP21" i="5"/>
  <c r="BP22" i="5" s="1"/>
  <c r="BT20" i="4"/>
  <c r="BS23" i="4"/>
  <c r="BS24" i="4" s="1"/>
  <c r="BU20" i="3"/>
  <c r="BT23" i="3"/>
  <c r="BT24" i="3" s="1"/>
  <c r="BM21" i="2"/>
  <c r="BM22" i="2" s="1"/>
  <c r="BO21" i="1"/>
  <c r="BO22" i="1"/>
  <c r="BP20" i="1" s="1"/>
  <c r="BQ20" i="5" l="1"/>
  <c r="BP23" i="5"/>
  <c r="BP24" i="5" s="1"/>
  <c r="BT21" i="4"/>
  <c r="BT22" i="4"/>
  <c r="BU20" i="4" s="1"/>
  <c r="BU21" i="3"/>
  <c r="BU22" i="3" s="1"/>
  <c r="BN20" i="2"/>
  <c r="BM23" i="2"/>
  <c r="BM24" i="2" s="1"/>
  <c r="BP21" i="1"/>
  <c r="BP22" i="1" s="1"/>
  <c r="BO23" i="1"/>
  <c r="BO24" i="1" s="1"/>
  <c r="BT23" i="4" l="1"/>
  <c r="BT24" i="4" s="1"/>
  <c r="BQ20" i="1"/>
  <c r="BP23" i="1"/>
  <c r="BP24" i="1" s="1"/>
  <c r="BQ21" i="5"/>
  <c r="BQ22" i="5" s="1"/>
  <c r="BU21" i="4"/>
  <c r="BU22" i="4" s="1"/>
  <c r="BV20" i="3"/>
  <c r="BU23" i="3"/>
  <c r="BU24" i="3" s="1"/>
  <c r="BN21" i="2"/>
  <c r="BN22" i="2" s="1"/>
  <c r="BQ21" i="1"/>
  <c r="BQ22" i="1" s="1"/>
  <c r="BR20" i="5" l="1"/>
  <c r="BQ23" i="5"/>
  <c r="BQ24" i="5" s="1"/>
  <c r="BV20" i="4"/>
  <c r="BU23" i="4"/>
  <c r="BU24" i="4" s="1"/>
  <c r="BV21" i="3"/>
  <c r="BV22" i="3" s="1"/>
  <c r="BW20" i="3" s="1"/>
  <c r="BO20" i="2"/>
  <c r="BN23" i="2"/>
  <c r="BN24" i="2" s="1"/>
  <c r="BR20" i="1"/>
  <c r="BQ23" i="1"/>
  <c r="BQ24" i="1" s="1"/>
  <c r="BV23" i="3" l="1"/>
  <c r="BV24" i="3" s="1"/>
  <c r="BR21" i="5"/>
  <c r="BR22" i="5" s="1"/>
  <c r="BV21" i="4"/>
  <c r="BV22" i="4"/>
  <c r="BW20" i="4" s="1"/>
  <c r="BW21" i="3"/>
  <c r="BW22" i="3" s="1"/>
  <c r="BX20" i="3" s="1"/>
  <c r="BO21" i="2"/>
  <c r="BO22" i="2"/>
  <c r="BP20" i="2" s="1"/>
  <c r="BR21" i="1"/>
  <c r="BR22" i="1"/>
  <c r="BS20" i="1" s="1"/>
  <c r="BR23" i="1"/>
  <c r="BR24" i="1" s="1"/>
  <c r="BO23" i="2" l="1"/>
  <c r="BO24" i="2" s="1"/>
  <c r="BS20" i="5"/>
  <c r="BR23" i="5"/>
  <c r="BR24" i="5" s="1"/>
  <c r="BW21" i="4"/>
  <c r="BW22" i="4" s="1"/>
  <c r="BV23" i="4"/>
  <c r="BV24" i="4" s="1"/>
  <c r="BX21" i="3"/>
  <c r="BX22" i="3" s="1"/>
  <c r="BW23" i="3"/>
  <c r="BW24" i="3" s="1"/>
  <c r="BP21" i="2"/>
  <c r="BP22" i="2" s="1"/>
  <c r="BS21" i="1"/>
  <c r="BS22" i="1" s="1"/>
  <c r="BY20" i="3" l="1"/>
  <c r="BX23" i="3"/>
  <c r="BX24" i="3" s="1"/>
  <c r="BQ20" i="2"/>
  <c r="BP23" i="2"/>
  <c r="BP24" i="2" s="1"/>
  <c r="BS21" i="5"/>
  <c r="BS22" i="5"/>
  <c r="BT20" i="5" s="1"/>
  <c r="BX20" i="4"/>
  <c r="BW23" i="4"/>
  <c r="BW24" i="4" s="1"/>
  <c r="BY21" i="3"/>
  <c r="BY22" i="3" s="1"/>
  <c r="BZ20" i="3" s="1"/>
  <c r="BQ21" i="2"/>
  <c r="BQ22" i="2"/>
  <c r="BR20" i="2" s="1"/>
  <c r="BQ23" i="2"/>
  <c r="BQ24" i="2" s="1"/>
  <c r="BT20" i="1"/>
  <c r="BS23" i="1"/>
  <c r="BS24" i="1" s="1"/>
  <c r="BT21" i="5" l="1"/>
  <c r="BT22" i="5"/>
  <c r="BU20" i="5" s="1"/>
  <c r="BT23" i="5"/>
  <c r="BT24" i="5" s="1"/>
  <c r="BS23" i="5"/>
  <c r="BS24" i="5" s="1"/>
  <c r="BX21" i="4"/>
  <c r="BX22" i="4"/>
  <c r="BY20" i="4" s="1"/>
  <c r="BZ21" i="3"/>
  <c r="BZ22" i="3" s="1"/>
  <c r="CA20" i="3" s="1"/>
  <c r="BY23" i="3"/>
  <c r="BY24" i="3" s="1"/>
  <c r="BR21" i="2"/>
  <c r="BR22" i="2"/>
  <c r="BS20" i="2" s="1"/>
  <c r="BT21" i="1"/>
  <c r="BT22" i="1" s="1"/>
  <c r="BR23" i="2" l="1"/>
  <c r="BR24" i="2" s="1"/>
  <c r="BU21" i="5"/>
  <c r="BU22" i="5" s="1"/>
  <c r="BY21" i="4"/>
  <c r="BY22" i="4" s="1"/>
  <c r="BX23" i="4"/>
  <c r="BX24" i="4" s="1"/>
  <c r="CA21" i="3"/>
  <c r="CA22" i="3" s="1"/>
  <c r="BZ23" i="3"/>
  <c r="BZ24" i="3" s="1"/>
  <c r="BS21" i="2"/>
  <c r="BS22" i="2" s="1"/>
  <c r="BU20" i="1"/>
  <c r="BT23" i="1"/>
  <c r="BT24" i="1" s="1"/>
  <c r="BV20" i="5" l="1"/>
  <c r="BU23" i="5"/>
  <c r="BU24" i="5" s="1"/>
  <c r="BZ20" i="4"/>
  <c r="BY23" i="4"/>
  <c r="BY24" i="4" s="1"/>
  <c r="CB20" i="3"/>
  <c r="CA23" i="3"/>
  <c r="CA24" i="3" s="1"/>
  <c r="BT20" i="2"/>
  <c r="BS23" i="2"/>
  <c r="BS24" i="2" s="1"/>
  <c r="BU21" i="1"/>
  <c r="BU22" i="1"/>
  <c r="BV20" i="1" s="1"/>
  <c r="BU23" i="1"/>
  <c r="BU24" i="1" s="1"/>
  <c r="BV21" i="5" l="1"/>
  <c r="BV22" i="5"/>
  <c r="BW20" i="5" s="1"/>
  <c r="BV23" i="5"/>
  <c r="BV24" i="5" s="1"/>
  <c r="BZ21" i="4"/>
  <c r="BZ22" i="4"/>
  <c r="CA20" i="4" s="1"/>
  <c r="CB21" i="3"/>
  <c r="CB22" i="3" s="1"/>
  <c r="BT21" i="2"/>
  <c r="BT22" i="2" s="1"/>
  <c r="BV21" i="1"/>
  <c r="BV22" i="1"/>
  <c r="BW20" i="1" s="1"/>
  <c r="BV23" i="1"/>
  <c r="BV24" i="1" s="1"/>
  <c r="CC20" i="3" l="1"/>
  <c r="CB23" i="3"/>
  <c r="CB24" i="3" s="1"/>
  <c r="BW21" i="5"/>
  <c r="BW22" i="5" s="1"/>
  <c r="BZ23" i="4"/>
  <c r="BZ24" i="4" s="1"/>
  <c r="CA21" i="4"/>
  <c r="CA22" i="4" s="1"/>
  <c r="CC21" i="3"/>
  <c r="CC22" i="3" s="1"/>
  <c r="CD20" i="3" s="1"/>
  <c r="BU20" i="2"/>
  <c r="BT23" i="2"/>
  <c r="BT24" i="2" s="1"/>
  <c r="BW21" i="1"/>
  <c r="BW22" i="1"/>
  <c r="BX20" i="1" s="1"/>
  <c r="CC23" i="3" l="1"/>
  <c r="CC24" i="3" s="1"/>
  <c r="BX20" i="5"/>
  <c r="BW23" i="5"/>
  <c r="BW24" i="5" s="1"/>
  <c r="CB20" i="4"/>
  <c r="CA23" i="4"/>
  <c r="CA24" i="4" s="1"/>
  <c r="CD21" i="3"/>
  <c r="CD22" i="3" s="1"/>
  <c r="BU21" i="2"/>
  <c r="BU22" i="2" s="1"/>
  <c r="BV20" i="2" s="1"/>
  <c r="BX21" i="1"/>
  <c r="BX22" i="1" s="1"/>
  <c r="BY20" i="1" s="1"/>
  <c r="BW23" i="1"/>
  <c r="BW24" i="1" s="1"/>
  <c r="CE20" i="3" l="1"/>
  <c r="CD23" i="3"/>
  <c r="CD24" i="3" s="1"/>
  <c r="BX21" i="5"/>
  <c r="BX22" i="5" s="1"/>
  <c r="BY20" i="5" s="1"/>
  <c r="CB21" i="4"/>
  <c r="CB22" i="4"/>
  <c r="CC20" i="4" s="1"/>
  <c r="CE21" i="3"/>
  <c r="CE22" i="3" s="1"/>
  <c r="BV21" i="2"/>
  <c r="BV22" i="2" s="1"/>
  <c r="BU23" i="2"/>
  <c r="BU24" i="2" s="1"/>
  <c r="BY21" i="1"/>
  <c r="BY22" i="1" s="1"/>
  <c r="BX23" i="1"/>
  <c r="BX24" i="1" s="1"/>
  <c r="CB23" i="4" l="1"/>
  <c r="CB24" i="4" s="1"/>
  <c r="BY21" i="5"/>
  <c r="BY22" i="5" s="1"/>
  <c r="BX23" i="5"/>
  <c r="BX24" i="5" s="1"/>
  <c r="CC21" i="4"/>
  <c r="CC22" i="4"/>
  <c r="CD20" i="4" s="1"/>
  <c r="CF20" i="3"/>
  <c r="CE23" i="3"/>
  <c r="CE24" i="3" s="1"/>
  <c r="BW20" i="2"/>
  <c r="BV23" i="2"/>
  <c r="BV24" i="2" s="1"/>
  <c r="BZ20" i="1"/>
  <c r="BY23" i="1"/>
  <c r="BY24" i="1" s="1"/>
  <c r="BZ20" i="5" l="1"/>
  <c r="BY23" i="5"/>
  <c r="BY24" i="5" s="1"/>
  <c r="CD21" i="4"/>
  <c r="CD22" i="4"/>
  <c r="CE20" i="4" s="1"/>
  <c r="CC23" i="4"/>
  <c r="CC24" i="4" s="1"/>
  <c r="CF21" i="3"/>
  <c r="CF22" i="3" s="1"/>
  <c r="CG20" i="3" s="1"/>
  <c r="BW21" i="2"/>
  <c r="BW22" i="2" s="1"/>
  <c r="BZ21" i="1"/>
  <c r="BZ22" i="1"/>
  <c r="CA20" i="1" s="1"/>
  <c r="BZ23" i="1" l="1"/>
  <c r="BZ24" i="1" s="1"/>
  <c r="BZ21" i="5"/>
  <c r="BZ22" i="5"/>
  <c r="CA20" i="5" s="1"/>
  <c r="CE21" i="4"/>
  <c r="CE22" i="4"/>
  <c r="CF20" i="4" s="1"/>
  <c r="CD23" i="4"/>
  <c r="CD24" i="4" s="1"/>
  <c r="CG21" i="3"/>
  <c r="CG22" i="3" s="1"/>
  <c r="CH20" i="3" s="1"/>
  <c r="CF23" i="3"/>
  <c r="CF24" i="3" s="1"/>
  <c r="BX20" i="2"/>
  <c r="BW23" i="2"/>
  <c r="BW24" i="2" s="1"/>
  <c r="CA21" i="1"/>
  <c r="CA22" i="1" s="1"/>
  <c r="CG23" i="3" l="1"/>
  <c r="CG24" i="3" s="1"/>
  <c r="CA21" i="5"/>
  <c r="CA22" i="5" s="1"/>
  <c r="BZ23" i="5"/>
  <c r="BZ24" i="5" s="1"/>
  <c r="CF21" i="4"/>
  <c r="CF22" i="4" s="1"/>
  <c r="CE23" i="4"/>
  <c r="CE24" i="4" s="1"/>
  <c r="CH21" i="3"/>
  <c r="CH22" i="3" s="1"/>
  <c r="BX21" i="2"/>
  <c r="BX22" i="2" s="1"/>
  <c r="CB20" i="1"/>
  <c r="CA23" i="1"/>
  <c r="CA24" i="1" s="1"/>
  <c r="CB20" i="5" l="1"/>
  <c r="CA23" i="5"/>
  <c r="CA24" i="5" s="1"/>
  <c r="CG20" i="4"/>
  <c r="CF23" i="4"/>
  <c r="CF24" i="4" s="1"/>
  <c r="CI20" i="3"/>
  <c r="CH23" i="3"/>
  <c r="CH24" i="3" s="1"/>
  <c r="BY20" i="2"/>
  <c r="BX23" i="2"/>
  <c r="BX24" i="2" s="1"/>
  <c r="CB21" i="1"/>
  <c r="CB22" i="1"/>
  <c r="CC20" i="1" s="1"/>
  <c r="CB23" i="1"/>
  <c r="CB24" i="1" s="1"/>
  <c r="CB21" i="5" l="1"/>
  <c r="CB22" i="5"/>
  <c r="CC20" i="5" s="1"/>
  <c r="CB23" i="5"/>
  <c r="CB24" i="5" s="1"/>
  <c r="CG21" i="4"/>
  <c r="CG22" i="4"/>
  <c r="CH20" i="4" s="1"/>
  <c r="CI21" i="3"/>
  <c r="CI22" i="3" s="1"/>
  <c r="CJ20" i="3" s="1"/>
  <c r="BY21" i="2"/>
  <c r="BY22" i="2"/>
  <c r="BZ20" i="2" s="1"/>
  <c r="CC21" i="1"/>
  <c r="CC22" i="1" s="1"/>
  <c r="CI23" i="3" l="1"/>
  <c r="CI24" i="3" s="1"/>
  <c r="BY23" i="2"/>
  <c r="BY24" i="2" s="1"/>
  <c r="CD20" i="1"/>
  <c r="CC23" i="1"/>
  <c r="CC24" i="1" s="1"/>
  <c r="CC21" i="5"/>
  <c r="CC22" i="5" s="1"/>
  <c r="CH21" i="4"/>
  <c r="CH22" i="4" s="1"/>
  <c r="CG23" i="4"/>
  <c r="CG24" i="4" s="1"/>
  <c r="CJ21" i="3"/>
  <c r="CJ22" i="3" s="1"/>
  <c r="BZ21" i="2"/>
  <c r="BZ22" i="2"/>
  <c r="CA20" i="2" s="1"/>
  <c r="BZ23" i="2"/>
  <c r="BZ24" i="2" s="1"/>
  <c r="CD21" i="1"/>
  <c r="CD22" i="1"/>
  <c r="CE20" i="1" s="1"/>
  <c r="CI20" i="4" l="1"/>
  <c r="CH23" i="4"/>
  <c r="CH24" i="4" s="1"/>
  <c r="CK20" i="3"/>
  <c r="CJ23" i="3"/>
  <c r="CJ24" i="3" s="1"/>
  <c r="CD20" i="5"/>
  <c r="CC23" i="5"/>
  <c r="CC24" i="5" s="1"/>
  <c r="CI21" i="4"/>
  <c r="CI22" i="4" s="1"/>
  <c r="CK21" i="3"/>
  <c r="CK22" i="3" s="1"/>
  <c r="CA21" i="2"/>
  <c r="CA22" i="2" s="1"/>
  <c r="CE21" i="1"/>
  <c r="CE22" i="1" s="1"/>
  <c r="CF20" i="1" s="1"/>
  <c r="CD23" i="1"/>
  <c r="CD24" i="1" s="1"/>
  <c r="CL20" i="3" l="1"/>
  <c r="CK23" i="3"/>
  <c r="CK24" i="3" s="1"/>
  <c r="CD21" i="5"/>
  <c r="CD22" i="5" s="1"/>
  <c r="CJ20" i="4"/>
  <c r="CI23" i="4"/>
  <c r="CI24" i="4" s="1"/>
  <c r="CL21" i="3"/>
  <c r="CL22" i="3" s="1"/>
  <c r="CB20" i="2"/>
  <c r="CA23" i="2"/>
  <c r="CA24" i="2" s="1"/>
  <c r="CF21" i="1"/>
  <c r="CF22" i="1" s="1"/>
  <c r="CE23" i="1"/>
  <c r="CE24" i="1" s="1"/>
  <c r="CE20" i="5" l="1"/>
  <c r="CD23" i="5"/>
  <c r="CD24" i="5" s="1"/>
  <c r="CJ21" i="4"/>
  <c r="CJ22" i="4" s="1"/>
  <c r="CM20" i="3"/>
  <c r="CL23" i="3"/>
  <c r="CL24" i="3" s="1"/>
  <c r="CB21" i="2"/>
  <c r="CB22" i="2"/>
  <c r="CC20" i="2" s="1"/>
  <c r="CG20" i="1"/>
  <c r="CF23" i="1"/>
  <c r="CF24" i="1" s="1"/>
  <c r="CE21" i="5" l="1"/>
  <c r="CE22" i="5" s="1"/>
  <c r="CK20" i="4"/>
  <c r="CJ23" i="4"/>
  <c r="CJ24" i="4" s="1"/>
  <c r="CM21" i="3"/>
  <c r="CM22" i="3" s="1"/>
  <c r="CC21" i="2"/>
  <c r="CC22" i="2" s="1"/>
  <c r="CB23" i="2"/>
  <c r="CB24" i="2" s="1"/>
  <c r="CG21" i="1"/>
  <c r="CG22" i="1" s="1"/>
  <c r="CF20" i="5" l="1"/>
  <c r="CE23" i="5"/>
  <c r="CE24" i="5" s="1"/>
  <c r="CK21" i="4"/>
  <c r="CK22" i="4" s="1"/>
  <c r="CN20" i="3"/>
  <c r="CM23" i="3"/>
  <c r="CM24" i="3" s="1"/>
  <c r="CD20" i="2"/>
  <c r="CC23" i="2"/>
  <c r="CC24" i="2" s="1"/>
  <c r="CH20" i="1"/>
  <c r="CG23" i="1"/>
  <c r="CG24" i="1" s="1"/>
  <c r="CF21" i="5" l="1"/>
  <c r="CF22" i="5" s="1"/>
  <c r="CL20" i="4"/>
  <c r="CK23" i="4"/>
  <c r="CK24" i="4" s="1"/>
  <c r="CN21" i="3"/>
  <c r="CN22" i="3" s="1"/>
  <c r="CD21" i="2"/>
  <c r="CD22" i="2"/>
  <c r="CE20" i="2" s="1"/>
  <c r="CD23" i="2"/>
  <c r="CD24" i="2" s="1"/>
  <c r="CH21" i="1"/>
  <c r="CH22" i="1" s="1"/>
  <c r="CI20" i="1" s="1"/>
  <c r="CG20" i="5" l="1"/>
  <c r="CF23" i="5"/>
  <c r="CF24" i="5" s="1"/>
  <c r="CL21" i="4"/>
  <c r="CL22" i="4" s="1"/>
  <c r="CO20" i="3"/>
  <c r="CN23" i="3"/>
  <c r="CN24" i="3" s="1"/>
  <c r="CE21" i="2"/>
  <c r="CE22" i="2"/>
  <c r="CF20" i="2" s="1"/>
  <c r="CE23" i="2"/>
  <c r="CE24" i="2" s="1"/>
  <c r="CI21" i="1"/>
  <c r="CI22" i="1" s="1"/>
  <c r="CH23" i="1"/>
  <c r="CH24" i="1" s="1"/>
  <c r="CG21" i="5" l="1"/>
  <c r="CG22" i="5" s="1"/>
  <c r="CM20" i="4"/>
  <c r="CL23" i="4"/>
  <c r="CL24" i="4" s="1"/>
  <c r="CO21" i="3"/>
  <c r="CO22" i="3"/>
  <c r="CP20" i="3" s="1"/>
  <c r="CF21" i="2"/>
  <c r="CF22" i="2" s="1"/>
  <c r="CG20" i="2" s="1"/>
  <c r="CJ20" i="1"/>
  <c r="CI23" i="1"/>
  <c r="CI24" i="1" s="1"/>
  <c r="CO23" i="3" l="1"/>
  <c r="CO24" i="3" s="1"/>
  <c r="CH20" i="5"/>
  <c r="CG23" i="5"/>
  <c r="CG24" i="5" s="1"/>
  <c r="CM21" i="4"/>
  <c r="CM22" i="4" s="1"/>
  <c r="CP21" i="3"/>
  <c r="CP22" i="3" s="1"/>
  <c r="CP23" i="3" s="1"/>
  <c r="CP24" i="3" s="1"/>
  <c r="CG21" i="2"/>
  <c r="CG22" i="2" s="1"/>
  <c r="CH20" i="2" s="1"/>
  <c r="CF23" i="2"/>
  <c r="CF24" i="2" s="1"/>
  <c r="CJ21" i="1"/>
  <c r="CJ22" i="1" s="1"/>
  <c r="CK20" i="1" s="1"/>
  <c r="CH21" i="5" l="1"/>
  <c r="CH22" i="5" s="1"/>
  <c r="CN20" i="4"/>
  <c r="CM23" i="4"/>
  <c r="CM24" i="4" s="1"/>
  <c r="CH21" i="2"/>
  <c r="CH22" i="2" s="1"/>
  <c r="CG23" i="2"/>
  <c r="CG24" i="2" s="1"/>
  <c r="CK21" i="1"/>
  <c r="CK22" i="1" s="1"/>
  <c r="CJ23" i="1"/>
  <c r="CJ24" i="1" s="1"/>
  <c r="CL20" i="1" l="1"/>
  <c r="CK23" i="1"/>
  <c r="CK24" i="1" s="1"/>
  <c r="CI20" i="5"/>
  <c r="CH23" i="5"/>
  <c r="CH24" i="5" s="1"/>
  <c r="CN21" i="4"/>
  <c r="CN22" i="4"/>
  <c r="CO20" i="4" s="1"/>
  <c r="CI20" i="2"/>
  <c r="CH23" i="2"/>
  <c r="CH24" i="2" s="1"/>
  <c r="CL21" i="1"/>
  <c r="CL22" i="1" s="1"/>
  <c r="CI21" i="5" l="1"/>
  <c r="CI22" i="5"/>
  <c r="CJ20" i="5" s="1"/>
  <c r="CO21" i="4"/>
  <c r="CO22" i="4"/>
  <c r="CP20" i="4" s="1"/>
  <c r="CN23" i="4"/>
  <c r="CN24" i="4" s="1"/>
  <c r="CI21" i="2"/>
  <c r="CI22" i="2" s="1"/>
  <c r="CM20" i="1"/>
  <c r="CL23" i="1"/>
  <c r="CL24" i="1" s="1"/>
  <c r="CI23" i="5" l="1"/>
  <c r="CI24" i="5" s="1"/>
  <c r="CJ20" i="2"/>
  <c r="CI23" i="2"/>
  <c r="CI24" i="2" s="1"/>
  <c r="CJ21" i="5"/>
  <c r="CJ22" i="5"/>
  <c r="CK20" i="5" s="1"/>
  <c r="CJ23" i="5"/>
  <c r="CJ24" i="5" s="1"/>
  <c r="CP21" i="4"/>
  <c r="CP22" i="4"/>
  <c r="CP23" i="4" s="1"/>
  <c r="CP24" i="4" s="1"/>
  <c r="CO23" i="4"/>
  <c r="CO24" i="4" s="1"/>
  <c r="CJ21" i="2"/>
  <c r="CJ22" i="2" s="1"/>
  <c r="CM21" i="1"/>
  <c r="CM22" i="1"/>
  <c r="CN20" i="1" s="1"/>
  <c r="CK21" i="5" l="1"/>
  <c r="CK22" i="5" s="1"/>
  <c r="CK20" i="2"/>
  <c r="CJ23" i="2"/>
  <c r="CJ24" i="2" s="1"/>
  <c r="CN21" i="1"/>
  <c r="CN22" i="1" s="1"/>
  <c r="CM23" i="1"/>
  <c r="CM24" i="1" s="1"/>
  <c r="CL20" i="5" l="1"/>
  <c r="CK23" i="5"/>
  <c r="CK24" i="5" s="1"/>
  <c r="CK21" i="2"/>
  <c r="CK22" i="2" s="1"/>
  <c r="CL20" i="2" s="1"/>
  <c r="CO20" i="1"/>
  <c r="CN23" i="1"/>
  <c r="CN24" i="1" s="1"/>
  <c r="CL21" i="5" l="1"/>
  <c r="CL22" i="5"/>
  <c r="CM20" i="5" s="1"/>
  <c r="CL23" i="5"/>
  <c r="CL24" i="5" s="1"/>
  <c r="CL21" i="2"/>
  <c r="CL22" i="2" s="1"/>
  <c r="CK23" i="2"/>
  <c r="CK24" i="2" s="1"/>
  <c r="CO21" i="1"/>
  <c r="CO22" i="1" s="1"/>
  <c r="CM21" i="5" l="1"/>
  <c r="CM22" i="5" s="1"/>
  <c r="CM20" i="2"/>
  <c r="CL23" i="2"/>
  <c r="CL24" i="2" s="1"/>
  <c r="CP20" i="1"/>
  <c r="CO23" i="1"/>
  <c r="CO24" i="1" s="1"/>
  <c r="CN20" i="5" l="1"/>
  <c r="CM23" i="5"/>
  <c r="CM24" i="5" s="1"/>
  <c r="CM21" i="2"/>
  <c r="CM22" i="2"/>
  <c r="CN20" i="2" s="1"/>
  <c r="CP21" i="1"/>
  <c r="CP22" i="1"/>
  <c r="CP23" i="1"/>
  <c r="CP24" i="1" s="1"/>
  <c r="CN21" i="5" l="1"/>
  <c r="CN22" i="5" s="1"/>
  <c r="CM23" i="2"/>
  <c r="CM24" i="2" s="1"/>
  <c r="CN21" i="2"/>
  <c r="CN22" i="2" s="1"/>
  <c r="CO20" i="5" l="1"/>
  <c r="CN23" i="5"/>
  <c r="CN24" i="5" s="1"/>
  <c r="CO20" i="2"/>
  <c r="CN23" i="2"/>
  <c r="CN24" i="2" s="1"/>
  <c r="CO21" i="5" l="1"/>
  <c r="CO22" i="5"/>
  <c r="CP20" i="5" s="1"/>
  <c r="CO21" i="2"/>
  <c r="CO22" i="2"/>
  <c r="CP20" i="2" s="1"/>
  <c r="CP21" i="5" l="1"/>
  <c r="CP22" i="5"/>
  <c r="CP23" i="5" s="1"/>
  <c r="CP24" i="5" s="1"/>
  <c r="CO23" i="5"/>
  <c r="CO24" i="5" s="1"/>
  <c r="CP21" i="2"/>
  <c r="CP22" i="2" s="1"/>
  <c r="CP23" i="2" s="1"/>
  <c r="CP24" i="2" s="1"/>
  <c r="CO23" i="2"/>
  <c r="CO24" i="2" s="1"/>
</calcChain>
</file>

<file path=xl/sharedStrings.xml><?xml version="1.0" encoding="utf-8"?>
<sst xmlns="http://schemas.openxmlformats.org/spreadsheetml/2006/main" count="2433" uniqueCount="216">
  <si>
    <t>Cost Profile WRMP24 Table</t>
  </si>
  <si>
    <t>Water Company</t>
  </si>
  <si>
    <t>Version</t>
  </si>
  <si>
    <t>Back to title page</t>
  </si>
  <si>
    <t xml:space="preserve">Table 5a: WC Level - Option Level Cost Profile Table </t>
  </si>
  <si>
    <t>Table Instruction</t>
  </si>
  <si>
    <t>Option ID</t>
  </si>
  <si>
    <t>Option Name</t>
  </si>
  <si>
    <t>Cost Metric 
(£m)</t>
  </si>
  <si>
    <t>Cost Sub-metric (£m)</t>
  </si>
  <si>
    <r>
      <t xml:space="preserve">Asset Life:
</t>
    </r>
    <r>
      <rPr>
        <sz val="11"/>
        <color rgb="FF000000"/>
        <rFont val="Arial"/>
        <family val="2"/>
      </rPr>
      <t xml:space="preserve">Estimated average number of years an asset is considered useable before its value is fully depreciated. 
</t>
    </r>
  </si>
  <si>
    <t>Total/Fixed/Variable</t>
  </si>
  <si>
    <t>2019-20</t>
  </si>
  <si>
    <t>2020-21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</si>
  <si>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</si>
  <si>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</si>
  <si>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</si>
  <si>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</si>
  <si>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</si>
  <si>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</si>
  <si>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</si>
  <si>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</si>
  <si>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</si>
  <si>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</si>
  <si>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</si>
  <si>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</si>
  <si>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</si>
  <si>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</si>
  <si>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</si>
  <si>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</si>
  <si>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</si>
  <si>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</si>
  <si>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</si>
  <si>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</si>
  <si>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</si>
  <si>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</si>
  <si>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</si>
  <si>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</si>
  <si>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</si>
  <si>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</si>
  <si>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</si>
  <si>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</si>
  <si>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</si>
  <si>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</si>
  <si>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</si>
  <si>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</si>
  <si>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</si>
  <si>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</si>
  <si>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</si>
  <si>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</si>
  <si>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</si>
  <si>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</si>
  <si>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</si>
  <si>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</si>
  <si>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</si>
  <si>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</si>
  <si>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</si>
  <si>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</si>
  <si>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</si>
  <si>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</si>
  <si>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</si>
  <si>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</si>
  <si>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</si>
  <si>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</si>
  <si>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</si>
  <si>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</si>
  <si>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</si>
  <si>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</si>
  <si>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</si>
  <si>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</si>
  <si>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</si>
  <si>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</si>
  <si>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</si>
  <si>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</si>
  <si>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</si>
  <si>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</si>
  <si>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</si>
  <si>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</si>
  <si>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</si>
  <si>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</si>
  <si>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</si>
  <si>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</si>
  <si>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</si>
  <si>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</si>
  <si>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</si>
  <si>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</si>
  <si>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</si>
  <si>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</si>
  <si>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</si>
  <si>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</si>
  <si>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</si>
  <si>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</si>
  <si>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</si>
  <si>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2100-01</t>
  </si>
  <si>
    <t>2101-02</t>
  </si>
  <si>
    <t>2102-03</t>
  </si>
  <si>
    <t>2103-04</t>
  </si>
  <si>
    <t>2104-05</t>
  </si>
  <si>
    <t>Complete for all options (Feasible and preferred)</t>
  </si>
  <si>
    <t xml:space="preserve">Capex </t>
  </si>
  <si>
    <t>Total</t>
  </si>
  <si>
    <t>Opex</t>
  </si>
  <si>
    <t xml:space="preserve">Total </t>
  </si>
  <si>
    <t>Financing Cost</t>
  </si>
  <si>
    <t xml:space="preserve">Discount Rate </t>
  </si>
  <si>
    <t>Discount Factor</t>
  </si>
  <si>
    <t>Capex</t>
  </si>
  <si>
    <t>Costed Risk</t>
  </si>
  <si>
    <t>Fixed</t>
  </si>
  <si>
    <t>Optimism Bias</t>
  </si>
  <si>
    <t>Net Present Cost (NPC)</t>
  </si>
  <si>
    <t>Total NPC</t>
  </si>
  <si>
    <t xml:space="preserve">Table 5b: WC Level - Option Level Unit Cost Profile Table </t>
  </si>
  <si>
    <t xml:space="preserve">Complete for all options  &gt;£100m (Feasible and preferred) </t>
  </si>
  <si>
    <t>Cost</t>
  </si>
  <si>
    <t>Variable</t>
  </si>
  <si>
    <t>Land (Non depreciating)</t>
  </si>
  <si>
    <t>Planning and Development (Non depreciating)</t>
  </si>
  <si>
    <t>Other Non-Depreciating Assets (Non depreciating)</t>
  </si>
  <si>
    <t>Process-Related Carbon Media Including GAC</t>
  </si>
  <si>
    <t>Vehicles</t>
  </si>
  <si>
    <t xml:space="preserve">Computers and Data Logging </t>
  </si>
  <si>
    <t xml:space="preserve">Fencing </t>
  </si>
  <si>
    <t>Metering Option 1</t>
  </si>
  <si>
    <t xml:space="preserve">Domestic Meters </t>
  </si>
  <si>
    <t xml:space="preserve">Building Services </t>
  </si>
  <si>
    <t xml:space="preserve">Membranes </t>
  </si>
  <si>
    <t xml:space="preserve">ICA (Instrumentation, Control &amp; Automation) </t>
  </si>
  <si>
    <t xml:space="preserve">Plant and Machinery </t>
  </si>
  <si>
    <t xml:space="preserve">M&amp;E (Mechanical and Electrical) Works on Pumping Stations and Treatment Works </t>
  </si>
  <si>
    <t xml:space="preserve">Raw Water and District Meters </t>
  </si>
  <si>
    <t xml:space="preserve">Power Supply </t>
  </si>
  <si>
    <t xml:space="preserve">Steel/Timber/GRP Structures </t>
  </si>
  <si>
    <t xml:space="preserve">Landscaping/Environmental Works </t>
  </si>
  <si>
    <t xml:space="preserve">Borehole Screening and Casing </t>
  </si>
  <si>
    <t xml:space="preserve">Bridges </t>
  </si>
  <si>
    <t xml:space="preserve">Brick/Concrete Office Structures </t>
  </si>
  <si>
    <t xml:space="preserve">Treatment and Pumping Station Civils (incl. Intakes) </t>
  </si>
  <si>
    <t xml:space="preserve">Roads and Car Parks </t>
  </si>
  <si>
    <t xml:space="preserve">Water Towers </t>
  </si>
  <si>
    <t xml:space="preserve">Borehole Installation </t>
  </si>
  <si>
    <t xml:space="preserve">Headworks/Valves </t>
  </si>
  <si>
    <t xml:space="preserve">Underwater Assets </t>
  </si>
  <si>
    <t xml:space="preserve">Reinforced Concrete Tanks / Service Reservoirs </t>
  </si>
  <si>
    <t xml:space="preserve">Weirs </t>
  </si>
  <si>
    <t xml:space="preserve">Pipelines </t>
  </si>
  <si>
    <t xml:space="preserve">Tunnels </t>
  </si>
  <si>
    <t xml:space="preserve">Aqueducts </t>
  </si>
  <si>
    <t xml:space="preserve">Embankment Works </t>
  </si>
  <si>
    <t>Freeform row 1</t>
  </si>
  <si>
    <t>Freeform row 2</t>
  </si>
  <si>
    <t>Freeform row x</t>
  </si>
  <si>
    <t>Table 5c: Financing Cost - Worked Example</t>
  </si>
  <si>
    <t> </t>
  </si>
  <si>
    <t>Inputs</t>
  </si>
  <si>
    <t>[A]</t>
  </si>
  <si>
    <t>Discount Rate</t>
  </si>
  <si>
    <t>[B]</t>
  </si>
  <si>
    <t>WACC</t>
  </si>
  <si>
    <t>[C]</t>
  </si>
  <si>
    <t>Asset Life</t>
  </si>
  <si>
    <t>[D]</t>
  </si>
  <si>
    <t>Year 1 capex</t>
  </si>
  <si>
    <t>[E]</t>
  </si>
  <si>
    <t>Depreciation Factor</t>
  </si>
  <si>
    <t>Year 1</t>
  </si>
  <si>
    <t>Year 2</t>
  </si>
  <si>
    <t>Year 3</t>
  </si>
  <si>
    <t>Year 4</t>
  </si>
  <si>
    <t>Year 5</t>
  </si>
  <si>
    <t>Calculation</t>
  </si>
  <si>
    <t>[F]</t>
  </si>
  <si>
    <t>1 / [(1 + [A]) ^ t ]</t>
  </si>
  <si>
    <t>Worked Example</t>
  </si>
  <si>
    <t>Unit</t>
  </si>
  <si>
    <t>[G]</t>
  </si>
  <si>
    <t>RCV at start of year</t>
  </si>
  <si>
    <t>£000s</t>
  </si>
  <si>
    <r>
      <t>=[I]</t>
    </r>
    <r>
      <rPr>
        <sz val="8"/>
        <color theme="1"/>
        <rFont val="Arial"/>
        <family val="2"/>
      </rPr>
      <t>t-1</t>
    </r>
    <r>
      <rPr>
        <sz val="10"/>
        <color theme="1"/>
        <rFont val="Arial"/>
        <family val="2"/>
      </rPr>
      <t xml:space="preserve"> for t &gt; 1</t>
    </r>
  </si>
  <si>
    <t>[H]</t>
  </si>
  <si>
    <t>Depreciation</t>
  </si>
  <si>
    <t>[G] x [E]</t>
  </si>
  <si>
    <t>[I]</t>
  </si>
  <si>
    <t>RCV at end of year</t>
  </si>
  <si>
    <t>[G]-[H]</t>
  </si>
  <si>
    <t>[J]</t>
  </si>
  <si>
    <t>Mid-year RCV</t>
  </si>
  <si>
    <t>AVERAGE [G],[I]</t>
  </si>
  <si>
    <t>[K]</t>
  </si>
  <si>
    <t>( [J] x [B]) + [H]</t>
  </si>
  <si>
    <t>[L]</t>
  </si>
  <si>
    <t>Discounted Financing Cost</t>
  </si>
  <si>
    <t>[K] x [F]</t>
  </si>
  <si>
    <t>[M]</t>
  </si>
  <si>
    <t>NPV Financing Cost</t>
  </si>
  <si>
    <t>∑ [L]</t>
  </si>
  <si>
    <t xml:space="preserve">To calculate financing costs as a stream of annual costs over the life of the option, follow an approach based on the Regulated Capital Value and Net Book Value (NBV) of capital assets. In this approach, the full NBV of an asset is added to the RCV at the start of the first year of the period, and is reduced incrementally by a constant amount in each subsequent year to zero as its value depreciates, giving an annual "net capital value". If the asset is renewed at the end of its useful life, the full NBV is incurred again and the depreciation cycle renews. Annual financing costs are calculated by applying the WACC to the annual net capital value amount (the RCV adjusted for depreciation), and adding back depreciation. These annual financing costs are then discounted using the standard declining long-term discount rate (STPR) reported in the HM Treasury Green Book. 
The worked example shows the calculation for an asset with an NBV of £1,000 and an asset life of five years, depreciating at a constant rate of £200,000 per year. In Year 1, the average net capital value is £900,000 after adjusting for depreciation. The financing cost is calculated by applying the WACC (2.92% in this example) to the £900,000 and then adding back depreciation, resulting in a total of £226,000. That financing cost is then discounted using the discount rate (in this case, 3.5% for all five years - the rate will change for longer time horizons as per Green Book guidance), and the sum of the stream of discounted costs results in a total NPV of financing costs of £971,000. Note that the NPV will be lower when the discount rate is greater than the WACC. 
</t>
  </si>
  <si>
    <t>DMO 1</t>
  </si>
  <si>
    <t xml:space="preserve">DMO 2 </t>
  </si>
  <si>
    <t>Metering Option 2</t>
  </si>
  <si>
    <t xml:space="preserve">DMO 3 </t>
  </si>
  <si>
    <t>Metering Option 3</t>
  </si>
  <si>
    <t xml:space="preserve">DMO 4 </t>
  </si>
  <si>
    <t xml:space="preserve">Metering Option 4 </t>
  </si>
  <si>
    <t xml:space="preserve">DMO 5 </t>
  </si>
  <si>
    <t>Metering Option 5</t>
  </si>
  <si>
    <t>DMO 5</t>
  </si>
  <si>
    <t>Northumbrian Water</t>
  </si>
  <si>
    <t>Smart Meter Network Costs</t>
  </si>
  <si>
    <t xml:space="preserve">Smart Meter Network Costs </t>
  </si>
  <si>
    <t>DMO 4</t>
  </si>
  <si>
    <t>Regulatory Capital Values</t>
  </si>
  <si>
    <t>Asset life</t>
  </si>
  <si>
    <t>Financing Cost (includes depreciation)</t>
  </si>
  <si>
    <t>DMO 2</t>
  </si>
  <si>
    <t>Metering Option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</si>
</sst>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quot;£&quot;#,##0_);[Red]\(&quot;£&quot;#,##0\)"/>
    <numFmt numFmtId="165" formatCode="&quot;£&quot;#,##0"/>
    <numFmt numFmtId="166" formatCode="_-* #,##0_-;\-* #,##0_-;_-* &quot;-&quot;??_-;_-@_-"/>
  </numFmts>
  <fonts count="28" x14ac:knownFonts="1">
    <font>
      <sz val="11"/>
      <color theme="1"/>
      <name val="Calibri"/>
      <family val="2"/>
      <scheme val="minor"/>
    </font>
    <font>
      <u/>
      <sz val="11"/>
      <color theme="10"/>
      <name val="Calibri"/>
      <family val="2"/>
      <scheme val="minor"/>
    </font>
    <font>
      <sz val="11"/>
      <color theme="1"/>
      <name val="Arial"/>
      <family val="2"/>
    </font>
    <font>
      <b/>
      <sz val="11"/>
      <color theme="1"/>
      <name val="Arial"/>
      <family val="2"/>
    </font>
    <font>
      <sz val="12"/>
      <color theme="1"/>
      <name val="Arial"/>
      <family val="2"/>
    </font>
    <font>
      <b/>
      <u/>
      <sz val="11"/>
      <color indexed="12"/>
      <name val="Arial"/>
      <family val="2"/>
    </font>
    <font>
      <sz val="11"/>
      <color rgb="FF000000"/>
      <name val="Arial"/>
      <family val="2"/>
    </font>
    <font>
      <sz val="10"/>
      <name val="Arial"/>
      <family val="2"/>
    </font>
    <font>
      <b/>
      <sz val="11"/>
      <name val="Arial"/>
      <family val="2"/>
    </font>
    <font>
      <b/>
      <sz val="11"/>
      <color rgb="FF000000"/>
      <name val="Arial"/>
      <family val="2"/>
    </font>
    <font>
      <sz val="11"/>
      <color rgb="FFFF0000"/>
      <name val="Arial"/>
      <family val="2"/>
    </font>
    <font>
      <sz val="11"/>
      <name val="Arial"/>
      <family val="2"/>
    </font>
    <font>
      <b/>
      <sz val="11"/>
      <color rgb="FFFF0000"/>
      <name val="Arial"/>
      <family val="2"/>
    </font>
    <font>
      <sz val="8"/>
      <name val="Arial"/>
      <family val="2"/>
    </font>
    <font>
      <sz val="11"/>
      <color rgb="FF000000"/>
      <name val="Calibri"/>
      <family val="2"/>
    </font>
    <font>
      <i/>
      <sz val="11"/>
      <color rgb="FF000000"/>
      <name val="Arial"/>
      <family val="2"/>
    </font>
    <font>
      <sz val="10"/>
      <color theme="1"/>
      <name val="Arial"/>
      <family val="2"/>
    </font>
    <font>
      <b/>
      <sz val="10"/>
      <color theme="0"/>
      <name val="Arial"/>
      <family val="2"/>
    </font>
    <font>
      <b/>
      <sz val="10"/>
      <color theme="1"/>
      <name val="Arial"/>
      <family val="2"/>
    </font>
    <font>
      <b/>
      <sz val="10"/>
      <name val="Arial"/>
      <family val="2"/>
    </font>
    <font>
      <sz val="8"/>
      <color theme="1"/>
      <name val="Arial"/>
      <family val="2"/>
    </font>
    <font>
      <sz val="14"/>
      <color theme="1"/>
      <name val="Arial"/>
      <family val="2"/>
    </font>
    <font>
      <sz val="11"/>
      <color theme="1"/>
      <name val="Arial"/>
      <family val="2"/>
    </font>
    <font>
      <sz val="11"/>
      <color theme="1"/>
      <name val="Calibri"/>
      <family val="2"/>
      <scheme val="minor"/>
    </font>
    <font>
      <b/>
      <sz val="14"/>
      <color theme="1"/>
      <name val="Arial"/>
      <family val="2"/>
    </font>
    <font>
      <b/>
      <sz val="14"/>
      <name val="Arial"/>
      <family val="2"/>
    </font>
    <font>
      <sz val="11"/>
      <color theme="1"/>
      <name val="Arial"/>
      <family val="2"/>
    </font>
    <font>
      <sz val="11"/>
      <name val="Arial"/>
      <family val="2"/>
    </font>
  </fonts>
  <fills count="1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rgb="FFC0C0C0"/>
        <bgColor rgb="FF000000"/>
      </patternFill>
    </fill>
    <fill>
      <patternFill patternType="solid">
        <fgColor theme="7" tint="0.39997558519241921"/>
        <bgColor indexed="64"/>
      </patternFill>
    </fill>
    <fill>
      <patternFill patternType="solid">
        <fgColor theme="7" tint="0.79998168889431442"/>
        <bgColor indexed="64"/>
      </patternFill>
    </fill>
    <fill>
      <patternFill patternType="solid">
        <fgColor rgb="FF002060"/>
        <bgColor indexed="64"/>
      </patternFill>
    </fill>
    <fill>
      <patternFill patternType="solid">
        <fgColor theme="4" tint="0.79998168889431442"/>
        <bgColor indexed="64"/>
      </patternFill>
    </fill>
    <fill>
      <patternFill patternType="solid">
        <fgColor rgb="FF92D050"/>
        <bgColor indexed="64"/>
      </patternFill>
    </fill>
  </fills>
  <borders count="55">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6">
    <xf numFmtId="0" fontId="0" fillId="0" borderId="0"/>
    <xf numFmtId="0" fontId="1" fillId="0" borderId="0" applyNumberFormat="0" applyFill="0" applyBorder="0" applyAlignment="0" applyProtection="0"/>
    <xf numFmtId="0" fontId="2" fillId="0" borderId="0"/>
    <xf numFmtId="0" fontId="4" fillId="0" borderId="0"/>
    <xf numFmtId="0" fontId="7" fillId="0" borderId="0"/>
    <xf numFmtId="43" fontId="23" fillId="0" borderId="0" applyFont="0" applyFill="0" applyBorder="0" applyAlignment="0" applyProtection="0"/>
  </cellStyleXfs>
  <cellXfs count="175">
    <xf numFmtId="0" fontId="0" fillId="0" borderId="0" xfId="0"/>
    <xf numFmtId="0" fontId="3" fillId="0" borderId="0" xfId="2" applyFont="1"/>
    <xf numFmtId="0" fontId="2" fillId="0" borderId="0" xfId="2"/>
    <xf numFmtId="0" fontId="2" fillId="2" borderId="1" xfId="3" applyFont="1" applyFill="1" applyBorder="1" applyAlignment="1">
      <alignment horizontal="left" vertical="top"/>
    </xf>
    <xf numFmtId="2" fontId="2" fillId="0" borderId="2" xfId="3" applyNumberFormat="1" applyFont="1" applyBorder="1" applyAlignment="1">
      <alignment horizontal="left" vertical="top" wrapText="1"/>
    </xf>
    <xf numFmtId="0" fontId="2" fillId="2" borderId="3" xfId="3" applyFont="1" applyFill="1" applyBorder="1" applyAlignment="1">
      <alignment horizontal="left" vertical="top"/>
    </xf>
    <xf numFmtId="0" fontId="2" fillId="0" borderId="4" xfId="3" applyFont="1" applyBorder="1" applyAlignment="1">
      <alignment horizontal="left" vertical="top"/>
    </xf>
    <xf numFmtId="0" fontId="2" fillId="0" borderId="0" xfId="3" applyFont="1" applyAlignment="1">
      <alignment horizontal="left" vertical="top"/>
    </xf>
    <xf numFmtId="0" fontId="5" fillId="3" borderId="4" xfId="1" applyFont="1" applyFill="1" applyBorder="1" applyAlignment="1" applyProtection="1">
      <alignment horizontal="left" vertical="center" wrapText="1"/>
    </xf>
    <xf numFmtId="0" fontId="2" fillId="0" borderId="0" xfId="0" applyFont="1" applyAlignment="1">
      <alignment horizontal="left" vertical="center"/>
    </xf>
    <xf numFmtId="0" fontId="6" fillId="0" borderId="0" xfId="2" applyFont="1" applyAlignment="1">
      <alignment horizontal="left" vertical="center" wrapText="1"/>
    </xf>
    <xf numFmtId="0" fontId="8" fillId="0" borderId="6" xfId="2" applyFont="1" applyBorder="1" applyAlignment="1">
      <alignment horizontal="center" vertical="center"/>
    </xf>
    <xf numFmtId="0" fontId="9" fillId="5" borderId="7" xfId="2" applyFont="1" applyFill="1" applyBorder="1" applyAlignment="1">
      <alignment horizontal="left" vertical="center" wrapText="1"/>
    </xf>
    <xf numFmtId="0" fontId="9" fillId="5" borderId="8" xfId="2" applyFont="1" applyFill="1" applyBorder="1" applyAlignment="1">
      <alignment horizontal="left" vertical="center" wrapText="1"/>
    </xf>
    <xf numFmtId="0" fontId="8" fillId="5" borderId="8" xfId="2" applyFont="1" applyFill="1" applyBorder="1" applyAlignment="1">
      <alignment horizontal="left" vertical="center" wrapText="1"/>
    </xf>
    <xf numFmtId="1" fontId="8" fillId="6" borderId="9" xfId="4" applyNumberFormat="1" applyFont="1" applyFill="1" applyBorder="1" applyAlignment="1" applyProtection="1">
      <alignment horizontal="left" vertical="center" wrapText="1"/>
      <protection locked="0"/>
    </xf>
    <xf numFmtId="1" fontId="8" fillId="6" borderId="8" xfId="4" applyNumberFormat="1" applyFont="1" applyFill="1" applyBorder="1" applyAlignment="1" applyProtection="1">
      <alignment horizontal="left" vertical="center" wrapText="1"/>
      <protection locked="0"/>
    </xf>
    <xf numFmtId="1" fontId="8" fillId="6" borderId="10" xfId="4" applyNumberFormat="1" applyFont="1" applyFill="1" applyBorder="1" applyAlignment="1" applyProtection="1">
      <alignment horizontal="left" vertical="center" wrapText="1"/>
      <protection locked="0"/>
    </xf>
    <xf numFmtId="0" fontId="6" fillId="0" borderId="12" xfId="2" applyFont="1" applyBorder="1" applyAlignment="1">
      <alignment horizontal="left" vertical="center" wrapText="1"/>
    </xf>
    <xf numFmtId="0" fontId="6" fillId="0" borderId="13" xfId="2" applyFont="1" applyBorder="1" applyAlignment="1">
      <alignment horizontal="left" vertical="center" wrapText="1"/>
    </xf>
    <xf numFmtId="0" fontId="11" fillId="0" borderId="13" xfId="2" applyFont="1" applyBorder="1" applyAlignment="1">
      <alignment horizontal="left" vertical="center" wrapText="1"/>
    </xf>
    <xf numFmtId="0" fontId="9" fillId="2" borderId="13" xfId="2" applyFont="1" applyFill="1" applyBorder="1" applyAlignment="1">
      <alignment horizontal="left" vertical="center" wrapText="1"/>
    </xf>
    <xf numFmtId="0" fontId="2" fillId="2" borderId="13" xfId="2" applyFill="1" applyBorder="1"/>
    <xf numFmtId="0" fontId="2" fillId="0" borderId="13" xfId="2" applyBorder="1"/>
    <xf numFmtId="0" fontId="2" fillId="0" borderId="14" xfId="2" applyBorder="1"/>
    <xf numFmtId="0" fontId="6" fillId="0" borderId="16" xfId="2" applyFont="1" applyBorder="1" applyAlignment="1">
      <alignment horizontal="left" vertical="center" wrapText="1"/>
    </xf>
    <xf numFmtId="0" fontId="6" fillId="0" borderId="17" xfId="2" applyFont="1" applyBorder="1" applyAlignment="1">
      <alignment horizontal="left" vertical="center" wrapText="1"/>
    </xf>
    <xf numFmtId="0" fontId="10" fillId="0" borderId="17" xfId="2" applyFont="1" applyBorder="1" applyAlignment="1">
      <alignment horizontal="left" vertical="center" wrapText="1"/>
    </xf>
    <xf numFmtId="0" fontId="11" fillId="0" borderId="17" xfId="2" applyFont="1" applyBorder="1" applyAlignment="1">
      <alignment horizontal="left" vertical="center" wrapText="1"/>
    </xf>
    <xf numFmtId="0" fontId="9" fillId="2" borderId="17" xfId="2" applyFont="1" applyFill="1" applyBorder="1" applyAlignment="1">
      <alignment horizontal="left" vertical="center" wrapText="1"/>
    </xf>
    <xf numFmtId="0" fontId="2" fillId="2" borderId="17" xfId="2" applyFill="1" applyBorder="1"/>
    <xf numFmtId="0" fontId="2" fillId="0" borderId="17" xfId="2" applyBorder="1"/>
    <xf numFmtId="0" fontId="2" fillId="0" borderId="18" xfId="2" applyBorder="1"/>
    <xf numFmtId="0" fontId="6" fillId="0" borderId="19" xfId="2" applyFont="1" applyBorder="1" applyAlignment="1">
      <alignment horizontal="left" vertical="center" wrapText="1"/>
    </xf>
    <xf numFmtId="0" fontId="9" fillId="2" borderId="19" xfId="2" applyFont="1" applyFill="1" applyBorder="1" applyAlignment="1">
      <alignment horizontal="left" vertical="center" wrapText="1"/>
    </xf>
    <xf numFmtId="0" fontId="2" fillId="3" borderId="0" xfId="2" applyFill="1"/>
    <xf numFmtId="0" fontId="6" fillId="3" borderId="16" xfId="2" applyFont="1" applyFill="1" applyBorder="1" applyAlignment="1">
      <alignment horizontal="left" vertical="center" wrapText="1"/>
    </xf>
    <xf numFmtId="0" fontId="6" fillId="3" borderId="17" xfId="2" applyFont="1" applyFill="1" applyBorder="1" applyAlignment="1">
      <alignment horizontal="left" vertical="center" wrapText="1"/>
    </xf>
    <xf numFmtId="0" fontId="11" fillId="3" borderId="17" xfId="2" applyFont="1" applyFill="1" applyBorder="1" applyAlignment="1">
      <alignment horizontal="left" vertical="center" wrapText="1"/>
    </xf>
    <xf numFmtId="0" fontId="9" fillId="2" borderId="20" xfId="2" applyFont="1" applyFill="1" applyBorder="1" applyAlignment="1">
      <alignment horizontal="left" vertical="center" wrapText="1"/>
    </xf>
    <xf numFmtId="0" fontId="2" fillId="2" borderId="20" xfId="2" applyFill="1" applyBorder="1"/>
    <xf numFmtId="0" fontId="2" fillId="3" borderId="21" xfId="2" applyFill="1" applyBorder="1"/>
    <xf numFmtId="0" fontId="2" fillId="0" borderId="22" xfId="2" applyBorder="1"/>
    <xf numFmtId="0" fontId="12" fillId="3" borderId="0" xfId="2" applyFont="1" applyFill="1" applyAlignment="1">
      <alignment horizontal="center" vertical="top" wrapText="1"/>
    </xf>
    <xf numFmtId="0" fontId="6" fillId="3" borderId="0" xfId="2" applyFont="1" applyFill="1" applyAlignment="1">
      <alignment horizontal="left" vertical="center" wrapText="1"/>
    </xf>
    <xf numFmtId="0" fontId="11" fillId="3" borderId="0" xfId="2" applyFont="1" applyFill="1" applyAlignment="1">
      <alignment horizontal="left" vertical="center" wrapText="1"/>
    </xf>
    <xf numFmtId="0" fontId="13" fillId="3" borderId="0" xfId="2" applyFont="1" applyFill="1" applyAlignment="1">
      <alignment horizontal="left" vertical="center" wrapText="1"/>
    </xf>
    <xf numFmtId="0" fontId="9" fillId="3" borderId="0" xfId="2" applyFont="1" applyFill="1" applyAlignment="1">
      <alignment horizontal="left" vertical="center" wrapText="1"/>
    </xf>
    <xf numFmtId="0" fontId="6" fillId="0" borderId="27" xfId="2" applyFont="1" applyBorder="1" applyAlignment="1">
      <alignment horizontal="left" vertical="center" wrapText="1"/>
    </xf>
    <xf numFmtId="0" fontId="11" fillId="0" borderId="27" xfId="2" applyFont="1" applyBorder="1" applyAlignment="1">
      <alignment horizontal="left" vertical="center" wrapText="1"/>
    </xf>
    <xf numFmtId="0" fontId="13" fillId="0" borderId="27" xfId="2" applyFont="1" applyBorder="1" applyAlignment="1">
      <alignment horizontal="left" vertical="center" wrapText="1"/>
    </xf>
    <xf numFmtId="0" fontId="9" fillId="0" borderId="27" xfId="2" applyFont="1" applyBorder="1" applyAlignment="1">
      <alignment horizontal="left" vertical="center" wrapText="1"/>
    </xf>
    <xf numFmtId="0" fontId="2" fillId="0" borderId="27" xfId="2" applyBorder="1"/>
    <xf numFmtId="0" fontId="8" fillId="0" borderId="28" xfId="2" applyFont="1" applyBorder="1" applyAlignment="1">
      <alignment horizontal="center" vertical="center"/>
    </xf>
    <xf numFmtId="0" fontId="9" fillId="5" borderId="29" xfId="2" applyFont="1" applyFill="1" applyBorder="1" applyAlignment="1">
      <alignment horizontal="left" vertical="center" wrapText="1"/>
    </xf>
    <xf numFmtId="0" fontId="9" fillId="5" borderId="30" xfId="2" applyFont="1" applyFill="1" applyBorder="1" applyAlignment="1">
      <alignment horizontal="left" vertical="center" wrapText="1"/>
    </xf>
    <xf numFmtId="0" fontId="8" fillId="5" borderId="30" xfId="2" applyFont="1" applyFill="1" applyBorder="1" applyAlignment="1">
      <alignment horizontal="left" vertical="center" wrapText="1"/>
    </xf>
    <xf numFmtId="1" fontId="8" fillId="6" borderId="31" xfId="4" applyNumberFormat="1" applyFont="1" applyFill="1" applyBorder="1" applyAlignment="1" applyProtection="1">
      <alignment horizontal="left" vertical="center" wrapText="1"/>
      <protection locked="0"/>
    </xf>
    <xf numFmtId="1" fontId="8" fillId="6" borderId="30" xfId="4" applyNumberFormat="1" applyFont="1" applyFill="1" applyBorder="1" applyAlignment="1" applyProtection="1">
      <alignment horizontal="left" vertical="center" wrapText="1"/>
      <protection locked="0"/>
    </xf>
    <xf numFmtId="1" fontId="8" fillId="6" borderId="32" xfId="4" applyNumberFormat="1" applyFont="1" applyFill="1" applyBorder="1" applyAlignment="1" applyProtection="1">
      <alignment horizontal="left" vertical="center" wrapText="1"/>
      <protection locked="0"/>
    </xf>
    <xf numFmtId="0" fontId="6" fillId="0" borderId="33" xfId="2" applyFont="1" applyBorder="1" applyAlignment="1">
      <alignment horizontal="left" vertical="center" wrapText="1"/>
    </xf>
    <xf numFmtId="0" fontId="6" fillId="2" borderId="12" xfId="2" applyFont="1" applyFill="1" applyBorder="1" applyAlignment="1">
      <alignment horizontal="left" vertical="center" wrapText="1"/>
    </xf>
    <xf numFmtId="0" fontId="6" fillId="2" borderId="13" xfId="2" applyFont="1" applyFill="1" applyBorder="1" applyAlignment="1">
      <alignment horizontal="left" vertical="center" wrapText="1"/>
    </xf>
    <xf numFmtId="0" fontId="6" fillId="0" borderId="34" xfId="2" applyFont="1" applyBorder="1" applyAlignment="1">
      <alignment horizontal="left" vertical="center" wrapText="1"/>
    </xf>
    <xf numFmtId="0" fontId="6" fillId="2" borderId="16" xfId="2" applyFont="1" applyFill="1" applyBorder="1" applyAlignment="1">
      <alignment horizontal="left" vertical="center" wrapText="1"/>
    </xf>
    <xf numFmtId="0" fontId="6" fillId="2" borderId="17" xfId="2" applyFont="1" applyFill="1" applyBorder="1" applyAlignment="1">
      <alignment horizontal="left" vertical="center" wrapText="1"/>
    </xf>
    <xf numFmtId="0" fontId="14" fillId="2" borderId="16" xfId="2" applyFont="1" applyFill="1" applyBorder="1" applyAlignment="1">
      <alignment horizontal="left" vertical="center" wrapText="1"/>
    </xf>
    <xf numFmtId="0" fontId="15" fillId="2" borderId="17" xfId="2" applyFont="1" applyFill="1" applyBorder="1" applyAlignment="1">
      <alignment horizontal="left" vertical="center" wrapText="1"/>
    </xf>
    <xf numFmtId="0" fontId="2" fillId="2" borderId="16" xfId="2" applyFill="1" applyBorder="1"/>
    <xf numFmtId="0" fontId="2" fillId="0" borderId="34" xfId="2" applyBorder="1"/>
    <xf numFmtId="0" fontId="2" fillId="0" borderId="35" xfId="2" applyBorder="1"/>
    <xf numFmtId="0" fontId="2" fillId="0" borderId="21" xfId="2" applyBorder="1"/>
    <xf numFmtId="0" fontId="6" fillId="0" borderId="21" xfId="2" applyFont="1" applyBorder="1" applyAlignment="1">
      <alignment horizontal="left" vertical="center" wrapText="1"/>
    </xf>
    <xf numFmtId="0" fontId="2" fillId="2" borderId="21" xfId="2" applyFill="1" applyBorder="1"/>
    <xf numFmtId="0" fontId="2" fillId="2" borderId="1" xfId="3" applyFont="1" applyFill="1" applyBorder="1" applyAlignment="1">
      <alignment horizontal="left" vertical="top" wrapText="1"/>
    </xf>
    <xf numFmtId="0" fontId="2" fillId="0" borderId="2" xfId="3" applyFont="1" applyBorder="1" applyAlignment="1">
      <alignment horizontal="left" vertical="top" wrapText="1"/>
    </xf>
    <xf numFmtId="0" fontId="11" fillId="0" borderId="0" xfId="0" applyFont="1" applyAlignment="1">
      <alignment horizontal="left" vertical="center" wrapText="1"/>
    </xf>
    <xf numFmtId="0" fontId="16" fillId="3" borderId="0" xfId="2" applyFont="1" applyFill="1"/>
    <xf numFmtId="0" fontId="16" fillId="3" borderId="0" xfId="2" applyFont="1" applyFill="1" applyAlignment="1">
      <alignment horizontal="center"/>
    </xf>
    <xf numFmtId="0" fontId="17" fillId="8" borderId="36" xfId="2" applyFont="1" applyFill="1" applyBorder="1" applyAlignment="1">
      <alignment horizontal="center"/>
    </xf>
    <xf numFmtId="0" fontId="17" fillId="8" borderId="0" xfId="2" applyFont="1" applyFill="1" applyAlignment="1">
      <alignment horizontal="center"/>
    </xf>
    <xf numFmtId="0" fontId="17" fillId="8" borderId="31" xfId="2" applyFont="1" applyFill="1" applyBorder="1" applyAlignment="1">
      <alignment horizontal="center"/>
    </xf>
    <xf numFmtId="0" fontId="16" fillId="3" borderId="36" xfId="2" applyFont="1" applyFill="1" applyBorder="1" applyAlignment="1">
      <alignment horizontal="center"/>
    </xf>
    <xf numFmtId="10" fontId="16" fillId="3" borderId="31" xfId="2" applyNumberFormat="1" applyFont="1" applyFill="1" applyBorder="1" applyAlignment="1">
      <alignment horizontal="center"/>
    </xf>
    <xf numFmtId="0" fontId="16" fillId="3" borderId="31" xfId="2" applyFont="1" applyFill="1" applyBorder="1" applyAlignment="1">
      <alignment horizontal="center"/>
    </xf>
    <xf numFmtId="164" fontId="16" fillId="3" borderId="31" xfId="2" applyNumberFormat="1" applyFont="1" applyFill="1" applyBorder="1" applyAlignment="1">
      <alignment horizontal="center"/>
    </xf>
    <xf numFmtId="0" fontId="16" fillId="3" borderId="37" xfId="2" applyFont="1" applyFill="1" applyBorder="1" applyAlignment="1">
      <alignment horizontal="center"/>
    </xf>
    <xf numFmtId="0" fontId="16" fillId="3" borderId="38" xfId="2" applyFont="1" applyFill="1" applyBorder="1"/>
    <xf numFmtId="0" fontId="16" fillId="3" borderId="39" xfId="2" applyFont="1" applyFill="1" applyBorder="1" applyAlignment="1">
      <alignment horizontal="center"/>
    </xf>
    <xf numFmtId="0" fontId="7" fillId="3" borderId="0" xfId="2" applyFont="1" applyFill="1"/>
    <xf numFmtId="0" fontId="16" fillId="9" borderId="6" xfId="2" applyFont="1" applyFill="1" applyBorder="1"/>
    <xf numFmtId="0" fontId="16" fillId="9" borderId="40" xfId="2" applyFont="1" applyFill="1" applyBorder="1"/>
    <xf numFmtId="0" fontId="18" fillId="9" borderId="40" xfId="2" applyFont="1" applyFill="1" applyBorder="1" applyAlignment="1">
      <alignment horizontal="right"/>
    </xf>
    <xf numFmtId="0" fontId="18" fillId="9" borderId="41" xfId="2" applyFont="1" applyFill="1" applyBorder="1" applyAlignment="1">
      <alignment horizontal="right"/>
    </xf>
    <xf numFmtId="0" fontId="16" fillId="3" borderId="42" xfId="2" applyFont="1" applyFill="1" applyBorder="1" applyAlignment="1">
      <alignment horizontal="center"/>
    </xf>
    <xf numFmtId="0" fontId="16" fillId="3" borderId="43" xfId="2" applyFont="1" applyFill="1" applyBorder="1"/>
    <xf numFmtId="2" fontId="16" fillId="3" borderId="38" xfId="0" applyNumberFormat="1" applyFont="1" applyFill="1" applyBorder="1"/>
    <xf numFmtId="0" fontId="16" fillId="3" borderId="28" xfId="2" applyFont="1" applyFill="1" applyBorder="1" applyAlignment="1">
      <alignment horizontal="center"/>
    </xf>
    <xf numFmtId="0" fontId="16" fillId="3" borderId="44" xfId="2" applyFont="1" applyFill="1" applyBorder="1"/>
    <xf numFmtId="0" fontId="17" fillId="8" borderId="6" xfId="2" applyFont="1" applyFill="1" applyBorder="1" applyAlignment="1">
      <alignment horizontal="center"/>
    </xf>
    <xf numFmtId="0" fontId="17" fillId="8" borderId="40" xfId="2" applyFont="1" applyFill="1" applyBorder="1" applyAlignment="1">
      <alignment horizontal="center"/>
    </xf>
    <xf numFmtId="0" fontId="17" fillId="8" borderId="40" xfId="2" applyFont="1" applyFill="1" applyBorder="1"/>
    <xf numFmtId="0" fontId="17" fillId="8" borderId="41" xfId="2" applyFont="1" applyFill="1" applyBorder="1"/>
    <xf numFmtId="0" fontId="16" fillId="9" borderId="28" xfId="2" applyFont="1" applyFill="1" applyBorder="1" applyAlignment="1">
      <alignment horizontal="center"/>
    </xf>
    <xf numFmtId="0" fontId="16" fillId="9" borderId="0" xfId="2" applyFont="1" applyFill="1"/>
    <xf numFmtId="0" fontId="18" fillId="9" borderId="30" xfId="2" applyFont="1" applyFill="1" applyBorder="1" applyAlignment="1">
      <alignment horizontal="center"/>
    </xf>
    <xf numFmtId="0" fontId="18" fillId="9" borderId="0" xfId="2" applyFont="1" applyFill="1" applyAlignment="1">
      <alignment horizontal="right"/>
    </xf>
    <xf numFmtId="0" fontId="18" fillId="9" borderId="44" xfId="2" applyFont="1" applyFill="1" applyBorder="1" applyAlignment="1">
      <alignment horizontal="right"/>
    </xf>
    <xf numFmtId="0" fontId="16" fillId="3" borderId="30" xfId="2" applyFont="1" applyFill="1" applyBorder="1" applyAlignment="1">
      <alignment horizontal="center"/>
    </xf>
    <xf numFmtId="165" fontId="16" fillId="3" borderId="0" xfId="2" applyNumberFormat="1" applyFont="1" applyFill="1"/>
    <xf numFmtId="165" fontId="16" fillId="3" borderId="44" xfId="2" applyNumberFormat="1" applyFont="1" applyFill="1" applyBorder="1"/>
    <xf numFmtId="0" fontId="18" fillId="3" borderId="45" xfId="2" applyFont="1" applyFill="1" applyBorder="1"/>
    <xf numFmtId="0" fontId="16" fillId="3" borderId="17" xfId="2" applyFont="1" applyFill="1" applyBorder="1" applyAlignment="1">
      <alignment horizontal="center"/>
    </xf>
    <xf numFmtId="165" fontId="18" fillId="3" borderId="16" xfId="2" applyNumberFormat="1" applyFont="1" applyFill="1" applyBorder="1"/>
    <xf numFmtId="0" fontId="16" fillId="3" borderId="42" xfId="2" applyFont="1" applyFill="1" applyBorder="1"/>
    <xf numFmtId="0" fontId="16" fillId="3" borderId="46" xfId="2" applyFont="1" applyFill="1" applyBorder="1"/>
    <xf numFmtId="0" fontId="16" fillId="3" borderId="47" xfId="2" applyFont="1" applyFill="1" applyBorder="1"/>
    <xf numFmtId="2" fontId="2" fillId="0" borderId="0" xfId="2" applyNumberFormat="1"/>
    <xf numFmtId="8" fontId="2" fillId="0" borderId="0" xfId="2" applyNumberFormat="1"/>
    <xf numFmtId="8" fontId="22" fillId="0" borderId="0" xfId="2" applyNumberFormat="1" applyFont="1"/>
    <xf numFmtId="2" fontId="2" fillId="0" borderId="13" xfId="2" applyNumberFormat="1" applyBorder="1"/>
    <xf numFmtId="2" fontId="2" fillId="0" borderId="17" xfId="2" applyNumberFormat="1" applyBorder="1"/>
    <xf numFmtId="0" fontId="24" fillId="0" borderId="0" xfId="2" applyFont="1"/>
    <xf numFmtId="0" fontId="21" fillId="10" borderId="0" xfId="2" applyFont="1" applyFill="1"/>
    <xf numFmtId="0" fontId="21" fillId="10" borderId="0" xfId="2" applyFont="1" applyFill="1" applyAlignment="1">
      <alignment horizontal="right"/>
    </xf>
    <xf numFmtId="0" fontId="2" fillId="10" borderId="0" xfId="2" applyFill="1"/>
    <xf numFmtId="0" fontId="2" fillId="10" borderId="0" xfId="2" applyFill="1" applyAlignment="1">
      <alignment horizontal="right"/>
    </xf>
    <xf numFmtId="0" fontId="25" fillId="10" borderId="0" xfId="2" applyFont="1" applyFill="1"/>
    <xf numFmtId="10" fontId="25" fillId="10" borderId="0" xfId="2" applyNumberFormat="1" applyFont="1" applyFill="1"/>
    <xf numFmtId="0" fontId="11" fillId="10" borderId="0" xfId="2" applyFont="1" applyFill="1"/>
    <xf numFmtId="10" fontId="11" fillId="0" borderId="17" xfId="2" applyNumberFormat="1" applyFont="1" applyBorder="1" applyAlignment="1">
      <alignment horizontal="left" vertical="center" wrapText="1"/>
    </xf>
    <xf numFmtId="10" fontId="2" fillId="0" borderId="17" xfId="2" applyNumberFormat="1" applyBorder="1"/>
    <xf numFmtId="43" fontId="2" fillId="0" borderId="17" xfId="2" applyNumberFormat="1" applyBorder="1"/>
    <xf numFmtId="0" fontId="2" fillId="10" borderId="17" xfId="2" applyFill="1" applyBorder="1"/>
    <xf numFmtId="0" fontId="8" fillId="0" borderId="0" xfId="2" applyFont="1" applyBorder="1" applyAlignment="1">
      <alignment horizontal="center" vertical="top" wrapText="1"/>
    </xf>
    <xf numFmtId="0" fontId="6" fillId="3" borderId="0" xfId="2" applyFont="1" applyFill="1" applyBorder="1" applyAlignment="1">
      <alignment horizontal="left" vertical="center" wrapText="1"/>
    </xf>
    <xf numFmtId="0" fontId="11" fillId="3" borderId="0" xfId="2" applyFont="1" applyFill="1" applyBorder="1" applyAlignment="1">
      <alignment horizontal="left" vertical="center" wrapText="1"/>
    </xf>
    <xf numFmtId="0" fontId="9" fillId="7" borderId="0" xfId="2" applyFont="1" applyFill="1" applyBorder="1" applyAlignment="1">
      <alignment horizontal="center" vertical="center" wrapText="1"/>
    </xf>
    <xf numFmtId="166" fontId="26" fillId="10" borderId="0" xfId="2" applyNumberFormat="1" applyFont="1" applyFill="1"/>
    <xf numFmtId="43" fontId="26" fillId="10" borderId="0" xfId="2" applyNumberFormat="1" applyFont="1" applyFill="1"/>
    <xf numFmtId="166" fontId="27" fillId="10" borderId="0" xfId="5" applyNumberFormat="1" applyFont="1" applyFill="1" applyAlignment="1">
      <alignment horizontal="center" vertical="top" wrapText="1"/>
    </xf>
    <xf numFmtId="43" fontId="27" fillId="10" borderId="0" xfId="5" applyFont="1" applyFill="1" applyAlignment="1">
      <alignment horizontal="center" vertical="top" wrapText="1"/>
    </xf>
    <xf numFmtId="0" fontId="16" fillId="3" borderId="28" xfId="2" applyFont="1" applyFill="1" applyBorder="1" applyAlignment="1">
      <alignment horizontal="center"/>
    </xf>
    <xf numFmtId="0" fontId="16" fillId="3" borderId="44" xfId="2" applyFont="1" applyFill="1" applyBorder="1" applyAlignment="1">
      <alignment horizontal="center"/>
    </xf>
    <xf numFmtId="0" fontId="21" fillId="3" borderId="48" xfId="2" applyFont="1" applyFill="1" applyBorder="1" applyAlignment="1">
      <alignment horizontal="left" vertical="center" wrapText="1"/>
    </xf>
    <xf numFmtId="0" fontId="16" fillId="3" borderId="49" xfId="2" applyFont="1" applyFill="1" applyBorder="1" applyAlignment="1">
      <alignment horizontal="left" vertical="center" wrapText="1"/>
    </xf>
    <xf numFmtId="0" fontId="16" fillId="3" borderId="50" xfId="2" applyFont="1" applyFill="1" applyBorder="1" applyAlignment="1">
      <alignment horizontal="left" vertical="center" wrapText="1"/>
    </xf>
    <xf numFmtId="0" fontId="16" fillId="3" borderId="51" xfId="2" applyFont="1" applyFill="1" applyBorder="1" applyAlignment="1">
      <alignment horizontal="left" vertical="center" wrapText="1"/>
    </xf>
    <xf numFmtId="0" fontId="16" fillId="3" borderId="0" xfId="2" applyFont="1" applyFill="1" applyAlignment="1">
      <alignment horizontal="left" vertical="center" wrapText="1"/>
    </xf>
    <xf numFmtId="0" fontId="16" fillId="3" borderId="52" xfId="2" applyFont="1" applyFill="1" applyBorder="1" applyAlignment="1">
      <alignment horizontal="left" vertical="center" wrapText="1"/>
    </xf>
    <xf numFmtId="0" fontId="16" fillId="3" borderId="53" xfId="2" applyFont="1" applyFill="1" applyBorder="1" applyAlignment="1">
      <alignment horizontal="left" vertical="center" wrapText="1"/>
    </xf>
    <xf numFmtId="0" fontId="16" fillId="3" borderId="27" xfId="2" applyFont="1" applyFill="1" applyBorder="1" applyAlignment="1">
      <alignment horizontal="left" vertical="center" wrapText="1"/>
    </xf>
    <xf numFmtId="0" fontId="16" fillId="3" borderId="54" xfId="2" applyFont="1" applyFill="1" applyBorder="1" applyAlignment="1">
      <alignment horizontal="left" vertical="center" wrapText="1"/>
    </xf>
    <xf numFmtId="0" fontId="17" fillId="8" borderId="6" xfId="2" applyFont="1" applyFill="1" applyBorder="1" applyAlignment="1">
      <alignment horizontal="center"/>
    </xf>
    <xf numFmtId="0" fontId="17" fillId="8" borderId="41" xfId="2" applyFont="1" applyFill="1" applyBorder="1" applyAlignment="1">
      <alignment horizontal="center"/>
    </xf>
    <xf numFmtId="0" fontId="19" fillId="3" borderId="28" xfId="2" applyFont="1" applyFill="1" applyBorder="1" applyAlignment="1">
      <alignment horizontal="center"/>
    </xf>
    <xf numFmtId="0" fontId="19" fillId="3" borderId="44" xfId="2" applyFont="1" applyFill="1" applyBorder="1" applyAlignment="1">
      <alignment horizontal="center"/>
    </xf>
    <xf numFmtId="0" fontId="16" fillId="3" borderId="28" xfId="2" quotePrefix="1" applyFont="1" applyFill="1" applyBorder="1" applyAlignment="1">
      <alignment horizontal="center"/>
    </xf>
    <xf numFmtId="0" fontId="16" fillId="3" borderId="44" xfId="2" quotePrefix="1" applyFont="1" applyFill="1" applyBorder="1" applyAlignment="1">
      <alignment horizontal="center"/>
    </xf>
    <xf numFmtId="0" fontId="7" fillId="3" borderId="28" xfId="2" applyFont="1" applyFill="1" applyBorder="1" applyAlignment="1">
      <alignment horizontal="center"/>
    </xf>
    <xf numFmtId="0" fontId="7" fillId="3" borderId="44" xfId="2" applyFont="1" applyFill="1" applyBorder="1" applyAlignment="1">
      <alignment horizontal="center"/>
    </xf>
    <xf numFmtId="0" fontId="7" fillId="3" borderId="28" xfId="2" quotePrefix="1" applyFont="1" applyFill="1" applyBorder="1" applyAlignment="1">
      <alignment horizontal="center"/>
    </xf>
    <xf numFmtId="0" fontId="7" fillId="3" borderId="44" xfId="2" quotePrefix="1" applyFont="1" applyFill="1" applyBorder="1" applyAlignment="1">
      <alignment horizontal="center"/>
    </xf>
    <xf numFmtId="0" fontId="8" fillId="4" borderId="3" xfId="4" applyFont="1" applyFill="1" applyBorder="1" applyAlignment="1" applyProtection="1">
      <alignment horizontal="center" vertical="center" wrapText="1"/>
      <protection locked="0"/>
    </xf>
    <xf numFmtId="0" fontId="8" fillId="4" borderId="5" xfId="4" applyFont="1" applyFill="1" applyBorder="1" applyAlignment="1" applyProtection="1">
      <alignment horizontal="center" vertical="center" wrapText="1"/>
      <protection locked="0"/>
    </xf>
    <xf numFmtId="0" fontId="8" fillId="0" borderId="11" xfId="2" applyFont="1" applyBorder="1" applyAlignment="1">
      <alignment horizontal="center" vertical="top" wrapText="1"/>
    </xf>
    <xf numFmtId="0" fontId="8" fillId="0" borderId="15" xfId="2" applyFont="1" applyBorder="1" applyAlignment="1">
      <alignment horizontal="center" vertical="top" wrapText="1"/>
    </xf>
    <xf numFmtId="0" fontId="8" fillId="0" borderId="23" xfId="2" applyFont="1" applyBorder="1" applyAlignment="1">
      <alignment horizontal="center" vertical="top" wrapText="1"/>
    </xf>
    <xf numFmtId="0" fontId="9" fillId="7" borderId="3" xfId="2" applyFont="1" applyFill="1" applyBorder="1" applyAlignment="1">
      <alignment horizontal="center" vertical="center" wrapText="1"/>
    </xf>
    <xf numFmtId="0" fontId="9" fillId="7" borderId="24" xfId="2" applyFont="1" applyFill="1" applyBorder="1" applyAlignment="1">
      <alignment horizontal="center" vertical="center" wrapText="1"/>
    </xf>
    <xf numFmtId="0" fontId="9" fillId="7" borderId="5" xfId="2" applyFont="1" applyFill="1" applyBorder="1" applyAlignment="1">
      <alignment horizontal="center" vertical="center" wrapText="1"/>
    </xf>
    <xf numFmtId="0" fontId="8" fillId="4" borderId="25" xfId="4" applyFont="1" applyFill="1" applyBorder="1" applyAlignment="1" applyProtection="1">
      <alignment horizontal="center" vertical="center" wrapText="1"/>
      <protection locked="0"/>
    </xf>
    <xf numFmtId="0" fontId="8" fillId="4" borderId="26" xfId="4" applyFont="1" applyFill="1" applyBorder="1" applyAlignment="1" applyProtection="1">
      <alignment horizontal="center" vertical="center" wrapText="1"/>
      <protection locked="0"/>
    </xf>
    <xf numFmtId="0" fontId="12" fillId="0" borderId="15" xfId="2" applyFont="1" applyBorder="1" applyAlignment="1">
      <alignment horizontal="center" vertical="top" wrapText="1"/>
    </xf>
    <xf numFmtId="0" fontId="12" fillId="0" borderId="23" xfId="2" applyFont="1" applyBorder="1" applyAlignment="1">
      <alignment horizontal="center" vertical="top" wrapText="1"/>
    </xf>
  </cellXfs>
  <cellStyles count="6">
    <cellStyle name="Comma" xfId="5" builtinId="3"/>
    <cellStyle name="Hyperlink" xfId="1" builtinId="8"/>
    <cellStyle name="Normal" xfId="0" builtinId="0"/>
    <cellStyle name="Normal 2" xfId="4" xr:uid="{56B2BF16-D34A-4001-BB85-07148909A75D}"/>
    <cellStyle name="Normal 3 2" xfId="3" xr:uid="{D7BE5B9A-51DE-4350-A765-29ABB614FBE2}"/>
    <cellStyle name="Normal 3 2 2" xfId="2" xr:uid="{2266D18F-22EB-405E-87AF-4EE2E2F13F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wgcloud.sharepoint.com/sites/TD0086/wrp/Regulatory%20reporting/WRMP/Tables/PR24/Final%20WRMP%202024/NW/Demand%20macro%20versions/Audit%20files/Essex%20and%20Suffolk%20Water%20WRMP24Tables%20no%20link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1. Base Year Licences"/>
      <sheetName val="2. WC Level Data"/>
      <sheetName val="ESWBLY"/>
      <sheetName val="ESWESX"/>
      <sheetName val="ESWHRT"/>
      <sheetName val="ESWNCT"/>
      <sheetName val="4. Options Appraisal Summary"/>
      <sheetName val="5. Options Benefits"/>
      <sheetName val="5a-5c. Cost Profiles"/>
      <sheetName val="6. Drought Plan Links"/>
      <sheetName val="7. Adaptive Programmes"/>
      <sheetName val="8. Business Plan Links "/>
      <sheetName val="Option Typs_Grps"/>
    </sheetNames>
    <sheetDataSet>
      <sheetData sheetId="0">
        <row r="18">
          <cell r="D18" t="str">
            <v>Essex and Suffolk Water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E9BC0-0475-425B-9C8B-256E7066DA2B}">
  <dimension ref="A1:CP125"/>
  <sheetViews>
    <sheetView tabSelected="1" zoomScale="70" zoomScaleNormal="70" workbookViewId="0">
      <selection activeCell="O7" sqref="O7:X8"/>
    </sheetView>
  </sheetViews>
  <sheetFormatPr defaultColWidth="11.85546875" defaultRowHeight="14.25" x14ac:dyDescent="0.2"/>
  <cols>
    <col min="1" max="1" width="33.140625" style="2" bestFit="1" customWidth="1"/>
    <col min="2" max="2" width="67.85546875" style="2" bestFit="1" customWidth="1"/>
    <col min="3" max="3" width="24.85546875" style="2" bestFit="1" customWidth="1"/>
    <col min="4" max="4" width="17.7109375" style="2" bestFit="1" customWidth="1"/>
    <col min="5" max="5" width="17.28515625" style="2" bestFit="1" customWidth="1"/>
    <col min="6" max="6" width="59.28515625" style="2" bestFit="1" customWidth="1"/>
    <col min="7" max="7" width="19.7109375" style="2" bestFit="1" customWidth="1"/>
    <col min="8" max="8" width="21.5703125" style="2" bestFit="1" customWidth="1"/>
    <col min="9" max="9" width="15.7109375" style="2" bestFit="1" customWidth="1"/>
    <col min="10" max="10" width="8.7109375" style="2" bestFit="1" customWidth="1"/>
    <col min="11" max="11" width="8.5703125" style="2" bestFit="1" customWidth="1"/>
    <col min="12" max="19" width="11.5703125" style="2" bestFit="1" customWidth="1"/>
    <col min="20" max="21" width="11.140625" style="2" bestFit="1" customWidth="1"/>
    <col min="22" max="29" width="11.5703125" style="2" bestFit="1" customWidth="1"/>
    <col min="30" max="31" width="11.140625" style="2" bestFit="1" customWidth="1"/>
    <col min="32" max="39" width="11.5703125" style="2" bestFit="1" customWidth="1"/>
    <col min="40" max="41" width="11.140625" style="2" bestFit="1" customWidth="1"/>
    <col min="42" max="49" width="11.5703125" style="2" bestFit="1" customWidth="1"/>
    <col min="50" max="51" width="11.140625" style="2" bestFit="1" customWidth="1"/>
    <col min="52" max="59" width="11.5703125" style="2" bestFit="1" customWidth="1"/>
    <col min="60" max="61" width="11.140625" style="2" bestFit="1" customWidth="1"/>
    <col min="62" max="69" width="11.5703125" style="2" bestFit="1" customWidth="1"/>
    <col min="70" max="71" width="11.140625" style="2" bestFit="1" customWidth="1"/>
    <col min="72" max="79" width="11.5703125" style="2" bestFit="1" customWidth="1"/>
    <col min="80" max="81" width="11.140625" style="2" bestFit="1" customWidth="1"/>
    <col min="82" max="88" width="11.5703125" style="2" bestFit="1" customWidth="1"/>
    <col min="89" max="89" width="9.7109375" style="2" bestFit="1" customWidth="1"/>
    <col min="90" max="91" width="10.7109375" style="2" bestFit="1" customWidth="1"/>
    <col min="92" max="94" width="11.140625" style="2" bestFit="1" customWidth="1"/>
    <col min="95" max="16384" width="11.85546875" style="2"/>
  </cols>
  <sheetData>
    <row r="1" spans="1:94" ht="15" x14ac:dyDescent="0.25">
      <c r="A1" s="1" t="s">
        <v>0</v>
      </c>
    </row>
    <row r="2" spans="1:94" ht="15.75" thickBot="1" x14ac:dyDescent="0.3">
      <c r="A2" s="1"/>
    </row>
    <row r="3" spans="1:94" ht="15.75" thickBot="1" x14ac:dyDescent="0.25">
      <c r="B3" s="3" t="s">
        <v>1</v>
      </c>
      <c r="C3" s="4" t="s">
        <v>207</v>
      </c>
      <c r="D3" s="5" t="s">
        <v>2</v>
      </c>
      <c r="E3" s="6">
        <v>2</v>
      </c>
      <c r="F3" s="7"/>
      <c r="G3" s="8" t="s">
        <v>3</v>
      </c>
      <c r="H3" s="9"/>
      <c r="I3" s="7"/>
      <c r="J3" s="10"/>
    </row>
    <row r="4" spans="1:94" ht="15" thickBot="1" x14ac:dyDescent="0.25"/>
    <row r="5" spans="1:94" ht="15.75" thickBot="1" x14ac:dyDescent="0.25">
      <c r="B5" s="163" t="s">
        <v>4</v>
      </c>
      <c r="C5" s="164"/>
      <c r="D5" s="10"/>
      <c r="E5" s="10"/>
      <c r="F5" s="10"/>
      <c r="G5" s="10"/>
      <c r="H5" s="10"/>
      <c r="I5" s="10"/>
      <c r="J5" s="10"/>
      <c r="K5" s="10"/>
      <c r="O5" s="119"/>
    </row>
    <row r="6" spans="1:94" ht="115.5" thickBot="1" x14ac:dyDescent="0.25">
      <c r="B6" s="11" t="s">
        <v>5</v>
      </c>
      <c r="C6" s="12" t="s">
        <v>6</v>
      </c>
      <c r="D6" s="13" t="s">
        <v>7</v>
      </c>
      <c r="E6" s="13" t="s">
        <v>8</v>
      </c>
      <c r="F6" s="13" t="s">
        <v>9</v>
      </c>
      <c r="G6" s="13" t="s">
        <v>10</v>
      </c>
      <c r="H6" s="14" t="s">
        <v>11</v>
      </c>
      <c r="I6" s="15" t="s">
        <v>12</v>
      </c>
      <c r="J6" s="16" t="s">
        <v>13</v>
      </c>
      <c r="K6" s="16" t="s">
        <v>14</v>
      </c>
      <c r="L6" s="16" t="s">
        <v>15</v>
      </c>
      <c r="M6" s="16" t="s">
        <v>16</v>
      </c>
      <c r="N6" s="16" t="s">
        <v>17</v>
      </c>
      <c r="O6" s="16" t="s">
        <v>18</v>
      </c>
      <c r="P6" s="16" t="s">
        <v>19</v>
      </c>
      <c r="Q6" s="16" t="s">
        <v>20</v>
      </c>
      <c r="R6" s="16" t="s">
        <v>21</v>
      </c>
      <c r="S6" s="16" t="s">
        <v>22</v>
      </c>
      <c r="T6" s="16" t="s">
        <v>23</v>
      </c>
      <c r="U6" s="16" t="s">
        <v>24</v>
      </c>
      <c r="V6" s="16" t="s">
        <v>25</v>
      </c>
      <c r="W6" s="16" t="s">
        <v>26</v>
      </c>
      <c r="X6" s="16" t="s">
        <v>27</v>
      </c>
      <c r="Y6" s="16" t="s">
        <v>28</v>
      </c>
      <c r="Z6" s="16" t="s">
        <v>29</v>
      </c>
      <c r="AA6" s="16" t="s">
        <v>30</v>
      </c>
      <c r="AB6" s="16" t="s">
        <v>31</v>
      </c>
      <c r="AC6" s="16" t="s">
        <v>32</v>
      </c>
      <c r="AD6" s="16" t="s">
        <v>33</v>
      </c>
      <c r="AE6" s="16" t="s">
        <v>34</v>
      </c>
      <c r="AF6" s="16" t="s">
        <v>35</v>
      </c>
      <c r="AG6" s="16" t="s">
        <v>36</v>
      </c>
      <c r="AH6" s="16" t="s">
        <v>37</v>
      </c>
      <c r="AI6" s="16" t="s">
        <v>38</v>
      </c>
      <c r="AJ6" s="16" t="s">
        <v>39</v>
      </c>
      <c r="AK6" s="16" t="s">
        <v>40</v>
      </c>
      <c r="AL6" s="16" t="s">
        <v>41</v>
      </c>
      <c r="AM6" s="16" t="s">
        <v>42</v>
      </c>
      <c r="AN6" s="16" t="s">
        <v>43</v>
      </c>
      <c r="AO6" s="16" t="s">
        <v>44</v>
      </c>
      <c r="AP6" s="16" t="s">
        <v>45</v>
      </c>
      <c r="AQ6" s="16" t="s">
        <v>46</v>
      </c>
      <c r="AR6" s="16" t="s">
        <v>47</v>
      </c>
      <c r="AS6" s="16" t="s">
        <v>48</v>
      </c>
      <c r="AT6" s="16" t="s">
        <v>49</v>
      </c>
      <c r="AU6" s="16" t="s">
        <v>50</v>
      </c>
      <c r="AV6" s="16" t="s">
        <v>51</v>
      </c>
      <c r="AW6" s="16" t="s">
        <v>52</v>
      </c>
      <c r="AX6" s="16" t="s">
        <v>53</v>
      </c>
      <c r="AY6" s="16" t="s">
        <v>54</v>
      </c>
      <c r="AZ6" s="16" t="s">
        <v>55</v>
      </c>
      <c r="BA6" s="16" t="s">
        <v>56</v>
      </c>
      <c r="BB6" s="16" t="s">
        <v>57</v>
      </c>
      <c r="BC6" s="16" t="s">
        <v>58</v>
      </c>
      <c r="BD6" s="16" t="s">
        <v>59</v>
      </c>
      <c r="BE6" s="16" t="s">
        <v>60</v>
      </c>
      <c r="BF6" s="16" t="s">
        <v>61</v>
      </c>
      <c r="BG6" s="16" t="s">
        <v>62</v>
      </c>
      <c r="BH6" s="16" t="s">
        <v>63</v>
      </c>
      <c r="BI6" s="16" t="s">
        <v>64</v>
      </c>
      <c r="BJ6" s="16" t="s">
        <v>65</v>
      </c>
      <c r="BK6" s="16" t="s">
        <v>66</v>
      </c>
      <c r="BL6" s="16" t="s">
        <v>67</v>
      </c>
      <c r="BM6" s="16" t="s">
        <v>68</v>
      </c>
      <c r="BN6" s="16" t="s">
        <v>69</v>
      </c>
      <c r="BO6" s="16" t="s">
        <v>70</v>
      </c>
      <c r="BP6" s="16" t="s">
        <v>71</v>
      </c>
      <c r="BQ6" s="16" t="s">
        <v>72</v>
      </c>
      <c r="BR6" s="16" t="s">
        <v>73</v>
      </c>
      <c r="BS6" s="16" t="s">
        <v>74</v>
      </c>
      <c r="BT6" s="16" t="s">
        <v>75</v>
      </c>
      <c r="BU6" s="16" t="s">
        <v>76</v>
      </c>
      <c r="BV6" s="16" t="s">
        <v>77</v>
      </c>
      <c r="BW6" s="16" t="s">
        <v>78</v>
      </c>
      <c r="BX6" s="16" t="s">
        <v>79</v>
      </c>
      <c r="BY6" s="16" t="s">
        <v>80</v>
      </c>
      <c r="BZ6" s="16" t="s">
        <v>81</v>
      </c>
      <c r="CA6" s="16" t="s">
        <v>82</v>
      </c>
      <c r="CB6" s="16" t="s">
        <v>83</v>
      </c>
      <c r="CC6" s="16" t="s">
        <v>84</v>
      </c>
      <c r="CD6" s="16" t="s">
        <v>85</v>
      </c>
      <c r="CE6" s="16" t="s">
        <v>86</v>
      </c>
      <c r="CF6" s="16" t="s">
        <v>87</v>
      </c>
      <c r="CG6" s="16" t="s">
        <v>88</v>
      </c>
      <c r="CH6" s="16" t="s">
        <v>89</v>
      </c>
      <c r="CI6" s="16" t="s">
        <v>90</v>
      </c>
      <c r="CJ6" s="16" t="s">
        <v>91</v>
      </c>
      <c r="CK6" s="16" t="s">
        <v>92</v>
      </c>
      <c r="CL6" s="16" t="s">
        <v>93</v>
      </c>
      <c r="CM6" s="16" t="s">
        <v>94</v>
      </c>
      <c r="CN6" s="16" t="s">
        <v>95</v>
      </c>
      <c r="CO6" s="16" t="s">
        <v>96</v>
      </c>
      <c r="CP6" s="17" t="s">
        <v>97</v>
      </c>
    </row>
    <row r="7" spans="1:94" ht="15" x14ac:dyDescent="0.2">
      <c r="B7" s="165" t="s">
        <v>98</v>
      </c>
      <c r="C7" s="18" t="s">
        <v>197</v>
      </c>
      <c r="D7" s="19" t="s">
        <v>123</v>
      </c>
      <c r="E7" s="19" t="s">
        <v>99</v>
      </c>
      <c r="F7" s="20" t="s">
        <v>124</v>
      </c>
      <c r="G7" s="20">
        <v>15</v>
      </c>
      <c r="H7" s="20" t="s">
        <v>100</v>
      </c>
      <c r="I7" s="21"/>
      <c r="J7" s="22"/>
      <c r="K7" s="22"/>
      <c r="L7" s="22"/>
      <c r="M7" s="22"/>
      <c r="N7" s="23"/>
      <c r="O7" s="120">
        <v>5.3912463031196571</v>
      </c>
      <c r="P7" s="120">
        <v>5.4316535516196573</v>
      </c>
      <c r="Q7" s="120">
        <v>5.4710200516196572</v>
      </c>
      <c r="R7" s="120">
        <v>5.4710415516196571</v>
      </c>
      <c r="S7" s="120">
        <v>5.4710415516196571</v>
      </c>
      <c r="T7" s="120">
        <v>5.6144161777392414</v>
      </c>
      <c r="U7" s="120">
        <v>5.6144161777392414</v>
      </c>
      <c r="V7" s="120">
        <v>5.6144161777392414</v>
      </c>
      <c r="W7" s="120">
        <v>5.6144161777392414</v>
      </c>
      <c r="X7" s="120">
        <v>5.6144161777392414</v>
      </c>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4"/>
    </row>
    <row r="8" spans="1:94" ht="15" x14ac:dyDescent="0.2">
      <c r="B8" s="166"/>
      <c r="C8" s="25"/>
      <c r="D8" s="26"/>
      <c r="E8" s="26" t="s">
        <v>101</v>
      </c>
      <c r="F8" s="28" t="s">
        <v>208</v>
      </c>
      <c r="G8" s="28"/>
      <c r="H8" s="28" t="s">
        <v>102</v>
      </c>
      <c r="I8" s="29"/>
      <c r="J8" s="30"/>
      <c r="K8" s="30"/>
      <c r="L8" s="30"/>
      <c r="M8" s="30"/>
      <c r="N8" s="31"/>
      <c r="O8" s="121">
        <v>0.23274934890347623</v>
      </c>
      <c r="P8" s="121">
        <v>0.3109148489034762</v>
      </c>
      <c r="Q8" s="121">
        <v>0.39548884890347619</v>
      </c>
      <c r="R8" s="121">
        <v>0.48006634890347616</v>
      </c>
      <c r="S8" s="121">
        <v>0.5646438489034763</v>
      </c>
      <c r="T8" s="121">
        <v>0.24218534890347623</v>
      </c>
      <c r="U8" s="121">
        <v>0.32279734890347617</v>
      </c>
      <c r="V8" s="121">
        <v>0.40340934890347618</v>
      </c>
      <c r="W8" s="121">
        <v>0.48402134890347615</v>
      </c>
      <c r="X8" s="121">
        <v>0.56463334890347627</v>
      </c>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2"/>
    </row>
    <row r="9" spans="1:94" ht="15" x14ac:dyDescent="0.2">
      <c r="B9" s="166"/>
      <c r="C9" s="25"/>
      <c r="D9" s="26"/>
      <c r="E9" s="26" t="s">
        <v>103</v>
      </c>
      <c r="F9" s="27"/>
      <c r="G9" s="27"/>
      <c r="H9" s="28" t="s">
        <v>102</v>
      </c>
      <c r="I9" s="29"/>
      <c r="J9" s="30"/>
      <c r="K9" s="30"/>
      <c r="L9" s="30"/>
      <c r="M9" s="30"/>
      <c r="N9" s="31"/>
      <c r="O9" s="121">
        <f t="shared" ref="O9:AC9" si="0">O24</f>
        <v>0.69892117073643234</v>
      </c>
      <c r="P9" s="121">
        <f t="shared" si="0"/>
        <v>1.3862600487026713</v>
      </c>
      <c r="Q9" s="121">
        <f t="shared" si="0"/>
        <v>2.0617556406478572</v>
      </c>
      <c r="R9" s="121">
        <f t="shared" si="0"/>
        <v>2.7201844372919894</v>
      </c>
      <c r="S9" s="121">
        <f t="shared" si="0"/>
        <v>3.3615435842950689</v>
      </c>
      <c r="T9" s="121">
        <f t="shared" si="0"/>
        <v>4.0044201681872371</v>
      </c>
      <c r="U9" s="121">
        <f t="shared" si="0"/>
        <v>4.6297797736048594</v>
      </c>
      <c r="V9" s="121">
        <f t="shared" si="0"/>
        <v>5.2376224005479344</v>
      </c>
      <c r="W9" s="121">
        <f t="shared" si="0"/>
        <v>5.827948049016463</v>
      </c>
      <c r="X9" s="121">
        <f t="shared" si="0"/>
        <v>6.4007567190104462</v>
      </c>
      <c r="Y9" s="121">
        <f t="shared" si="0"/>
        <v>6.2281954972477678</v>
      </c>
      <c r="Z9" s="121">
        <f t="shared" si="0"/>
        <v>6.0556342754850885</v>
      </c>
      <c r="AA9" s="121">
        <f t="shared" si="0"/>
        <v>5.8830730537224101</v>
      </c>
      <c r="AB9" s="121">
        <f t="shared" si="0"/>
        <v>5.7105118319597308</v>
      </c>
      <c r="AC9" s="121">
        <f t="shared" si="0"/>
        <v>3.0410329300136785</v>
      </c>
      <c r="AD9" s="121"/>
      <c r="AE9" s="121"/>
      <c r="AF9" s="121"/>
      <c r="AG9" s="121"/>
      <c r="AH9" s="121"/>
      <c r="AI9" s="12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2"/>
    </row>
    <row r="10" spans="1:94" ht="15" x14ac:dyDescent="0.2">
      <c r="B10" s="166"/>
      <c r="C10" s="25"/>
      <c r="D10" s="26"/>
      <c r="E10" s="26" t="s">
        <v>104</v>
      </c>
      <c r="F10" s="130">
        <v>3.5000000000000003E-2</v>
      </c>
      <c r="G10" s="27"/>
      <c r="H10" s="28" t="s">
        <v>102</v>
      </c>
      <c r="I10" s="29"/>
      <c r="J10" s="30"/>
      <c r="K10" s="30"/>
      <c r="L10" s="30"/>
      <c r="M10" s="30"/>
      <c r="N10" s="31"/>
      <c r="O10" s="131">
        <f>$F$10</f>
        <v>3.5000000000000003E-2</v>
      </c>
      <c r="P10" s="131">
        <f t="shared" ref="P10:AC10" si="1">$F$10</f>
        <v>3.5000000000000003E-2</v>
      </c>
      <c r="Q10" s="131">
        <f t="shared" si="1"/>
        <v>3.5000000000000003E-2</v>
      </c>
      <c r="R10" s="131">
        <f t="shared" si="1"/>
        <v>3.5000000000000003E-2</v>
      </c>
      <c r="S10" s="131">
        <f t="shared" si="1"/>
        <v>3.5000000000000003E-2</v>
      </c>
      <c r="T10" s="131">
        <f t="shared" si="1"/>
        <v>3.5000000000000003E-2</v>
      </c>
      <c r="U10" s="131">
        <f t="shared" si="1"/>
        <v>3.5000000000000003E-2</v>
      </c>
      <c r="V10" s="131">
        <f t="shared" si="1"/>
        <v>3.5000000000000003E-2</v>
      </c>
      <c r="W10" s="131">
        <f t="shared" si="1"/>
        <v>3.5000000000000003E-2</v>
      </c>
      <c r="X10" s="131">
        <f t="shared" si="1"/>
        <v>3.5000000000000003E-2</v>
      </c>
      <c r="Y10" s="131">
        <f t="shared" si="1"/>
        <v>3.5000000000000003E-2</v>
      </c>
      <c r="Z10" s="131">
        <f t="shared" si="1"/>
        <v>3.5000000000000003E-2</v>
      </c>
      <c r="AA10" s="131">
        <f t="shared" si="1"/>
        <v>3.5000000000000003E-2</v>
      </c>
      <c r="AB10" s="131">
        <f t="shared" si="1"/>
        <v>3.5000000000000003E-2</v>
      </c>
      <c r="AC10" s="131">
        <f t="shared" si="1"/>
        <v>3.5000000000000003E-2</v>
      </c>
      <c r="AD10" s="131"/>
      <c r="AE10" s="1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2"/>
    </row>
    <row r="11" spans="1:94" ht="15" x14ac:dyDescent="0.2">
      <c r="B11" s="166"/>
      <c r="C11" s="25"/>
      <c r="D11" s="26"/>
      <c r="E11" s="26" t="s">
        <v>105</v>
      </c>
      <c r="F11" s="27"/>
      <c r="G11" s="27"/>
      <c r="H11" s="28" t="s">
        <v>102</v>
      </c>
      <c r="I11" s="29"/>
      <c r="J11" s="30"/>
      <c r="K11" s="30"/>
      <c r="L11" s="30"/>
      <c r="M11" s="30"/>
      <c r="N11" s="31"/>
      <c r="O11" s="133">
        <f>1/(1+O10)</f>
        <v>0.96618357487922713</v>
      </c>
      <c r="P11" s="133">
        <f t="shared" ref="P11:AC11" si="2">1/(1+P10)</f>
        <v>0.96618357487922713</v>
      </c>
      <c r="Q11" s="133">
        <f t="shared" si="2"/>
        <v>0.96618357487922713</v>
      </c>
      <c r="R11" s="133">
        <f t="shared" si="2"/>
        <v>0.96618357487922713</v>
      </c>
      <c r="S11" s="133">
        <f t="shared" si="2"/>
        <v>0.96618357487922713</v>
      </c>
      <c r="T11" s="133">
        <f t="shared" si="2"/>
        <v>0.96618357487922713</v>
      </c>
      <c r="U11" s="133">
        <f t="shared" si="2"/>
        <v>0.96618357487922713</v>
      </c>
      <c r="V11" s="133">
        <f t="shared" si="2"/>
        <v>0.96618357487922713</v>
      </c>
      <c r="W11" s="133">
        <f t="shared" si="2"/>
        <v>0.96618357487922713</v>
      </c>
      <c r="X11" s="133">
        <f t="shared" si="2"/>
        <v>0.96618357487922713</v>
      </c>
      <c r="Y11" s="133">
        <f t="shared" si="2"/>
        <v>0.96618357487922713</v>
      </c>
      <c r="Z11" s="133">
        <f t="shared" si="2"/>
        <v>0.96618357487922713</v>
      </c>
      <c r="AA11" s="133">
        <f t="shared" si="2"/>
        <v>0.96618357487922713</v>
      </c>
      <c r="AB11" s="133">
        <f t="shared" si="2"/>
        <v>0.96618357487922713</v>
      </c>
      <c r="AC11" s="133">
        <f t="shared" si="2"/>
        <v>0.96618357487922713</v>
      </c>
      <c r="AD11" s="133"/>
      <c r="AE11" s="133"/>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2"/>
    </row>
    <row r="12" spans="1:94" ht="15" x14ac:dyDescent="0.2">
      <c r="B12" s="166"/>
      <c r="C12" s="25"/>
      <c r="D12" s="26"/>
      <c r="E12" s="26" t="s">
        <v>106</v>
      </c>
      <c r="F12" s="26" t="s">
        <v>107</v>
      </c>
      <c r="G12" s="26"/>
      <c r="H12" s="26" t="s">
        <v>108</v>
      </c>
      <c r="I12" s="29"/>
      <c r="J12" s="30"/>
      <c r="K12" s="30"/>
      <c r="L12" s="30"/>
      <c r="M12" s="30"/>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2"/>
    </row>
    <row r="13" spans="1:94" ht="15" x14ac:dyDescent="0.2">
      <c r="B13" s="166"/>
      <c r="C13" s="25"/>
      <c r="D13" s="26"/>
      <c r="E13" s="28" t="s">
        <v>106</v>
      </c>
      <c r="F13" s="26" t="s">
        <v>109</v>
      </c>
      <c r="G13" s="26"/>
      <c r="H13" s="33" t="s">
        <v>108</v>
      </c>
      <c r="I13" s="34"/>
      <c r="J13" s="30"/>
      <c r="K13" s="30"/>
      <c r="L13" s="30"/>
      <c r="M13" s="30"/>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2"/>
    </row>
    <row r="14" spans="1:94" s="35" customFormat="1" ht="29.25" thickBot="1" x14ac:dyDescent="0.25">
      <c r="B14" s="166"/>
      <c r="C14" s="36"/>
      <c r="D14" s="37"/>
      <c r="E14" s="38" t="s">
        <v>110</v>
      </c>
      <c r="F14" s="37"/>
      <c r="G14" s="37"/>
      <c r="H14" s="37" t="s">
        <v>100</v>
      </c>
      <c r="I14" s="39"/>
      <c r="J14" s="40"/>
      <c r="K14" s="40"/>
      <c r="L14" s="40"/>
      <c r="M14" s="40"/>
      <c r="N14" s="41" t="str">
        <f t="shared" ref="N14:BY14" si="3">IF((N8+N9)*N11&lt;&gt;0,(N8+N9)*N11,"")</f>
        <v/>
      </c>
      <c r="O14" s="41">
        <f t="shared" si="3"/>
        <v>0.90016475327527401</v>
      </c>
      <c r="P14" s="41">
        <f t="shared" si="3"/>
        <v>1.6397825097643939</v>
      </c>
      <c r="Q14" s="41">
        <f>IF((Q8+Q9)*Q11&lt;&gt;0,(Q8+Q9)*Q11,"")</f>
        <v>2.3741492652669889</v>
      </c>
      <c r="R14" s="41">
        <f t="shared" si="3"/>
        <v>3.0920297451163923</v>
      </c>
      <c r="S14" s="41">
        <f t="shared" si="3"/>
        <v>3.7934178098536671</v>
      </c>
      <c r="T14" s="41">
        <f t="shared" si="3"/>
        <v>4.1030004996045539</v>
      </c>
      <c r="U14" s="41">
        <f t="shared" si="3"/>
        <v>4.7850986690901802</v>
      </c>
      <c r="V14" s="41">
        <f t="shared" si="3"/>
        <v>5.4502722216921837</v>
      </c>
      <c r="W14" s="41">
        <f t="shared" si="3"/>
        <v>6.0985211574105698</v>
      </c>
      <c r="X14" s="41">
        <f t="shared" si="3"/>
        <v>6.7298454762453366</v>
      </c>
      <c r="Y14" s="41">
        <f>IF((Y8+Y9)*Y11&lt;&gt;0,(Y8+Y9)*Y11,"")</f>
        <v>6.0175801905775534</v>
      </c>
      <c r="Z14" s="41">
        <f t="shared" si="3"/>
        <v>5.8508543724493611</v>
      </c>
      <c r="AA14" s="41">
        <f t="shared" si="3"/>
        <v>5.6841285543211697</v>
      </c>
      <c r="AB14" s="41">
        <f t="shared" si="3"/>
        <v>5.5174027361929774</v>
      </c>
      <c r="AC14" s="41">
        <f t="shared" si="3"/>
        <v>2.9381960676460666</v>
      </c>
      <c r="AD14" s="41" t="str">
        <f t="shared" si="3"/>
        <v/>
      </c>
      <c r="AE14" s="41" t="str">
        <f t="shared" si="3"/>
        <v/>
      </c>
      <c r="AF14" s="41" t="str">
        <f t="shared" si="3"/>
        <v/>
      </c>
      <c r="AG14" s="41" t="str">
        <f t="shared" si="3"/>
        <v/>
      </c>
      <c r="AH14" s="41" t="str">
        <f t="shared" si="3"/>
        <v/>
      </c>
      <c r="AI14" s="41" t="str">
        <f t="shared" si="3"/>
        <v/>
      </c>
      <c r="AJ14" s="41" t="str">
        <f t="shared" si="3"/>
        <v/>
      </c>
      <c r="AK14" s="41" t="str">
        <f t="shared" si="3"/>
        <v/>
      </c>
      <c r="AL14" s="41" t="str">
        <f t="shared" si="3"/>
        <v/>
      </c>
      <c r="AM14" s="41" t="str">
        <f t="shared" si="3"/>
        <v/>
      </c>
      <c r="AN14" s="41" t="str">
        <f t="shared" si="3"/>
        <v/>
      </c>
      <c r="AO14" s="41" t="str">
        <f t="shared" si="3"/>
        <v/>
      </c>
      <c r="AP14" s="41" t="str">
        <f t="shared" si="3"/>
        <v/>
      </c>
      <c r="AQ14" s="41" t="str">
        <f t="shared" si="3"/>
        <v/>
      </c>
      <c r="AR14" s="41" t="str">
        <f t="shared" si="3"/>
        <v/>
      </c>
      <c r="AS14" s="41" t="str">
        <f t="shared" si="3"/>
        <v/>
      </c>
      <c r="AT14" s="41" t="str">
        <f t="shared" si="3"/>
        <v/>
      </c>
      <c r="AU14" s="41" t="str">
        <f t="shared" si="3"/>
        <v/>
      </c>
      <c r="AV14" s="41" t="str">
        <f t="shared" si="3"/>
        <v/>
      </c>
      <c r="AW14" s="41" t="str">
        <f t="shared" si="3"/>
        <v/>
      </c>
      <c r="AX14" s="41" t="str">
        <f t="shared" si="3"/>
        <v/>
      </c>
      <c r="AY14" s="41" t="str">
        <f t="shared" si="3"/>
        <v/>
      </c>
      <c r="AZ14" s="41" t="str">
        <f t="shared" si="3"/>
        <v/>
      </c>
      <c r="BA14" s="41" t="str">
        <f t="shared" si="3"/>
        <v/>
      </c>
      <c r="BB14" s="41" t="str">
        <f t="shared" si="3"/>
        <v/>
      </c>
      <c r="BC14" s="41" t="str">
        <f t="shared" si="3"/>
        <v/>
      </c>
      <c r="BD14" s="41" t="str">
        <f t="shared" si="3"/>
        <v/>
      </c>
      <c r="BE14" s="41" t="str">
        <f t="shared" si="3"/>
        <v/>
      </c>
      <c r="BF14" s="41" t="str">
        <f t="shared" si="3"/>
        <v/>
      </c>
      <c r="BG14" s="41" t="str">
        <f t="shared" si="3"/>
        <v/>
      </c>
      <c r="BH14" s="41" t="str">
        <f t="shared" si="3"/>
        <v/>
      </c>
      <c r="BI14" s="41" t="str">
        <f t="shared" si="3"/>
        <v/>
      </c>
      <c r="BJ14" s="41" t="str">
        <f t="shared" si="3"/>
        <v/>
      </c>
      <c r="BK14" s="41" t="str">
        <f t="shared" si="3"/>
        <v/>
      </c>
      <c r="BL14" s="41" t="str">
        <f t="shared" si="3"/>
        <v/>
      </c>
      <c r="BM14" s="41" t="str">
        <f t="shared" si="3"/>
        <v/>
      </c>
      <c r="BN14" s="41" t="str">
        <f t="shared" si="3"/>
        <v/>
      </c>
      <c r="BO14" s="41" t="str">
        <f t="shared" si="3"/>
        <v/>
      </c>
      <c r="BP14" s="41" t="str">
        <f t="shared" si="3"/>
        <v/>
      </c>
      <c r="BQ14" s="41" t="str">
        <f t="shared" si="3"/>
        <v/>
      </c>
      <c r="BR14" s="41" t="str">
        <f t="shared" si="3"/>
        <v/>
      </c>
      <c r="BS14" s="41" t="str">
        <f t="shared" si="3"/>
        <v/>
      </c>
      <c r="BT14" s="41" t="str">
        <f t="shared" si="3"/>
        <v/>
      </c>
      <c r="BU14" s="41" t="str">
        <f t="shared" si="3"/>
        <v/>
      </c>
      <c r="BV14" s="41" t="str">
        <f t="shared" si="3"/>
        <v/>
      </c>
      <c r="BW14" s="41" t="str">
        <f t="shared" si="3"/>
        <v/>
      </c>
      <c r="BX14" s="41" t="str">
        <f t="shared" si="3"/>
        <v/>
      </c>
      <c r="BY14" s="41" t="str">
        <f t="shared" si="3"/>
        <v/>
      </c>
      <c r="BZ14" s="41" t="str">
        <f t="shared" ref="BZ14:CP14" si="4">IF((BZ8+BZ9)*BZ11&lt;&gt;0,(BZ8+BZ9)*BZ11,"")</f>
        <v/>
      </c>
      <c r="CA14" s="41" t="str">
        <f t="shared" si="4"/>
        <v/>
      </c>
      <c r="CB14" s="41" t="str">
        <f t="shared" si="4"/>
        <v/>
      </c>
      <c r="CC14" s="41" t="str">
        <f t="shared" si="4"/>
        <v/>
      </c>
      <c r="CD14" s="41" t="str">
        <f t="shared" si="4"/>
        <v/>
      </c>
      <c r="CE14" s="41" t="str">
        <f t="shared" si="4"/>
        <v/>
      </c>
      <c r="CF14" s="41" t="str">
        <f t="shared" si="4"/>
        <v/>
      </c>
      <c r="CG14" s="41" t="str">
        <f t="shared" si="4"/>
        <v/>
      </c>
      <c r="CH14" s="41" t="str">
        <f t="shared" si="4"/>
        <v/>
      </c>
      <c r="CI14" s="41" t="str">
        <f t="shared" si="4"/>
        <v/>
      </c>
      <c r="CJ14" s="41" t="str">
        <f t="shared" si="4"/>
        <v/>
      </c>
      <c r="CK14" s="41" t="str">
        <f t="shared" si="4"/>
        <v/>
      </c>
      <c r="CL14" s="41" t="str">
        <f t="shared" si="4"/>
        <v/>
      </c>
      <c r="CM14" s="41" t="str">
        <f t="shared" si="4"/>
        <v/>
      </c>
      <c r="CN14" s="41" t="str">
        <f t="shared" si="4"/>
        <v/>
      </c>
      <c r="CO14" s="41" t="str">
        <f t="shared" si="4"/>
        <v/>
      </c>
      <c r="CP14" s="42" t="str">
        <f t="shared" si="4"/>
        <v/>
      </c>
    </row>
    <row r="15" spans="1:94" s="35" customFormat="1" ht="15.75" thickBot="1" x14ac:dyDescent="0.25">
      <c r="B15" s="167"/>
      <c r="C15" s="36"/>
      <c r="D15" s="37"/>
      <c r="E15" s="38" t="s">
        <v>111</v>
      </c>
      <c r="F15" s="37"/>
      <c r="G15" s="37"/>
      <c r="H15" s="37" t="s">
        <v>100</v>
      </c>
      <c r="I15" s="168">
        <f>IF(SUM($N$14:$CP$14)&lt;&gt;0,SUM($N$14:$CP$14),"")</f>
        <v>64.974444028506667</v>
      </c>
      <c r="J15" s="169"/>
      <c r="K15" s="169"/>
      <c r="L15" s="169"/>
      <c r="M15" s="170"/>
    </row>
    <row r="16" spans="1:94" s="35" customFormat="1" ht="15" x14ac:dyDescent="0.2">
      <c r="B16" s="134"/>
      <c r="C16" s="135"/>
      <c r="D16" s="135"/>
      <c r="E16" s="136"/>
      <c r="F16" s="135"/>
      <c r="G16" s="135"/>
      <c r="H16" s="135"/>
      <c r="I16" s="137">
        <f>I15</f>
        <v>64.974444028506667</v>
      </c>
      <c r="J16" s="137"/>
      <c r="K16" s="137"/>
      <c r="L16" s="137"/>
      <c r="M16" s="137"/>
    </row>
    <row r="17" spans="2:94" s="35" customFormat="1" ht="15" x14ac:dyDescent="0.2">
      <c r="B17" s="134"/>
      <c r="C17" s="135"/>
      <c r="D17" s="135"/>
      <c r="E17" s="136"/>
      <c r="F17" s="135"/>
      <c r="G17" s="135"/>
      <c r="H17" s="135"/>
      <c r="I17" s="137"/>
      <c r="J17" s="137"/>
      <c r="K17" s="137"/>
      <c r="L17" s="137"/>
      <c r="M17" s="137"/>
    </row>
    <row r="18" spans="2:94" s="35" customFormat="1" ht="15.75" thickBot="1" x14ac:dyDescent="0.25">
      <c r="B18" s="134"/>
      <c r="C18" s="135"/>
      <c r="D18" s="135"/>
      <c r="E18" s="136"/>
      <c r="F18" s="135"/>
      <c r="G18" s="135"/>
      <c r="H18" s="135"/>
      <c r="I18" s="137"/>
      <c r="J18" s="137"/>
      <c r="K18" s="137"/>
      <c r="L18" s="137"/>
      <c r="M18" s="137"/>
    </row>
    <row r="19" spans="2:94" s="35" customFormat="1" ht="18" x14ac:dyDescent="0.25">
      <c r="B19" s="134"/>
      <c r="C19" s="135"/>
      <c r="D19" s="135"/>
      <c r="E19" s="136"/>
      <c r="F19" s="122" t="s">
        <v>211</v>
      </c>
      <c r="G19" s="2"/>
      <c r="H19" s="2"/>
      <c r="I19" s="2"/>
      <c r="J19" s="2"/>
      <c r="K19" s="2"/>
      <c r="L19" s="2"/>
      <c r="M19" s="2"/>
      <c r="N19" s="16" t="s">
        <v>17</v>
      </c>
      <c r="O19" s="16" t="s">
        <v>18</v>
      </c>
      <c r="P19" s="16" t="s">
        <v>19</v>
      </c>
      <c r="Q19" s="16" t="s">
        <v>20</v>
      </c>
      <c r="R19" s="16" t="s">
        <v>21</v>
      </c>
      <c r="S19" s="16" t="s">
        <v>22</v>
      </c>
      <c r="T19" s="16" t="s">
        <v>23</v>
      </c>
      <c r="U19" s="16" t="s">
        <v>24</v>
      </c>
      <c r="V19" s="16" t="s">
        <v>25</v>
      </c>
      <c r="W19" s="16" t="s">
        <v>26</v>
      </c>
      <c r="X19" s="16" t="s">
        <v>27</v>
      </c>
      <c r="Y19" s="16" t="s">
        <v>28</v>
      </c>
      <c r="Z19" s="16" t="s">
        <v>29</v>
      </c>
      <c r="AA19" s="16" t="s">
        <v>30</v>
      </c>
      <c r="AB19" s="16" t="s">
        <v>31</v>
      </c>
      <c r="AC19" s="16" t="s">
        <v>32</v>
      </c>
      <c r="AD19" s="16" t="s">
        <v>33</v>
      </c>
      <c r="AE19" s="16" t="s">
        <v>34</v>
      </c>
      <c r="AF19" s="16" t="s">
        <v>35</v>
      </c>
      <c r="AG19" s="16" t="s">
        <v>36</v>
      </c>
      <c r="AH19" s="16" t="s">
        <v>37</v>
      </c>
      <c r="AI19" s="16" t="s">
        <v>38</v>
      </c>
      <c r="AJ19" s="16" t="s">
        <v>39</v>
      </c>
      <c r="AK19" s="16" t="s">
        <v>40</v>
      </c>
      <c r="AL19" s="16" t="s">
        <v>41</v>
      </c>
      <c r="AM19" s="16" t="s">
        <v>42</v>
      </c>
      <c r="AN19" s="16" t="s">
        <v>43</v>
      </c>
      <c r="AO19" s="16" t="s">
        <v>44</v>
      </c>
      <c r="AP19" s="16" t="s">
        <v>45</v>
      </c>
      <c r="AQ19" s="16" t="s">
        <v>46</v>
      </c>
      <c r="AR19" s="16" t="s">
        <v>47</v>
      </c>
      <c r="AS19" s="16" t="s">
        <v>48</v>
      </c>
      <c r="AT19" s="16" t="s">
        <v>49</v>
      </c>
      <c r="AU19" s="16" t="s">
        <v>50</v>
      </c>
      <c r="AV19" s="16" t="s">
        <v>51</v>
      </c>
      <c r="AW19" s="16" t="s">
        <v>52</v>
      </c>
      <c r="AX19" s="16" t="s">
        <v>53</v>
      </c>
      <c r="AY19" s="16" t="s">
        <v>54</v>
      </c>
      <c r="AZ19" s="16" t="s">
        <v>55</v>
      </c>
      <c r="BA19" s="16" t="s">
        <v>56</v>
      </c>
      <c r="BB19" s="16" t="s">
        <v>57</v>
      </c>
      <c r="BC19" s="16" t="s">
        <v>58</v>
      </c>
      <c r="BD19" s="16" t="s">
        <v>59</v>
      </c>
      <c r="BE19" s="16" t="s">
        <v>60</v>
      </c>
      <c r="BF19" s="16" t="s">
        <v>61</v>
      </c>
      <c r="BG19" s="16" t="s">
        <v>62</v>
      </c>
      <c r="BH19" s="16" t="s">
        <v>63</v>
      </c>
      <c r="BI19" s="16" t="s">
        <v>64</v>
      </c>
      <c r="BJ19" s="16" t="s">
        <v>65</v>
      </c>
      <c r="BK19" s="16" t="s">
        <v>66</v>
      </c>
      <c r="BL19" s="16" t="s">
        <v>67</v>
      </c>
      <c r="BM19" s="16" t="s">
        <v>68</v>
      </c>
      <c r="BN19" s="16" t="s">
        <v>69</v>
      </c>
      <c r="BO19" s="16" t="s">
        <v>70</v>
      </c>
      <c r="BP19" s="16" t="s">
        <v>71</v>
      </c>
      <c r="BQ19" s="16" t="s">
        <v>72</v>
      </c>
      <c r="BR19" s="16" t="s">
        <v>73</v>
      </c>
      <c r="BS19" s="16" t="s">
        <v>74</v>
      </c>
      <c r="BT19" s="16" t="s">
        <v>75</v>
      </c>
      <c r="BU19" s="16" t="s">
        <v>76</v>
      </c>
      <c r="BV19" s="16" t="s">
        <v>77</v>
      </c>
      <c r="BW19" s="16" t="s">
        <v>78</v>
      </c>
      <c r="BX19" s="16" t="s">
        <v>79</v>
      </c>
      <c r="BY19" s="16" t="s">
        <v>80</v>
      </c>
      <c r="BZ19" s="16" t="s">
        <v>81</v>
      </c>
      <c r="CA19" s="16" t="s">
        <v>82</v>
      </c>
      <c r="CB19" s="16" t="s">
        <v>83</v>
      </c>
      <c r="CC19" s="16" t="s">
        <v>84</v>
      </c>
      <c r="CD19" s="16" t="s">
        <v>85</v>
      </c>
      <c r="CE19" s="16" t="s">
        <v>86</v>
      </c>
      <c r="CF19" s="16" t="s">
        <v>87</v>
      </c>
      <c r="CG19" s="16" t="s">
        <v>88</v>
      </c>
      <c r="CH19" s="16" t="s">
        <v>89</v>
      </c>
      <c r="CI19" s="16" t="s">
        <v>90</v>
      </c>
      <c r="CJ19" s="16" t="s">
        <v>91</v>
      </c>
      <c r="CK19" s="16" t="s">
        <v>92</v>
      </c>
      <c r="CL19" s="16" t="s">
        <v>93</v>
      </c>
      <c r="CM19" s="16" t="s">
        <v>94</v>
      </c>
      <c r="CN19" s="16" t="s">
        <v>95</v>
      </c>
      <c r="CO19" s="16" t="s">
        <v>96</v>
      </c>
      <c r="CP19" s="17" t="s">
        <v>97</v>
      </c>
    </row>
    <row r="20" spans="2:94" s="35" customFormat="1" ht="18" x14ac:dyDescent="0.25">
      <c r="B20" s="134"/>
      <c r="C20" s="135"/>
      <c r="D20" s="135"/>
      <c r="E20" s="136"/>
      <c r="F20" s="123" t="s">
        <v>176</v>
      </c>
      <c r="G20" s="124" t="s">
        <v>212</v>
      </c>
      <c r="H20" s="125"/>
      <c r="I20" s="125"/>
      <c r="J20" s="125"/>
      <c r="K20" s="125"/>
      <c r="L20" s="125"/>
      <c r="M20" s="125"/>
      <c r="N20" s="138">
        <f>+N7</f>
        <v>0</v>
      </c>
      <c r="O20" s="139">
        <f>+O7+N22</f>
        <v>5.3912463031196571</v>
      </c>
      <c r="P20" s="139">
        <f>+P7+O22</f>
        <v>10.283775224427348</v>
      </c>
      <c r="Q20" s="139">
        <f>+Q7+P22</f>
        <v>14.672505290573074</v>
      </c>
      <c r="R20" s="139">
        <f>+R7+Q22</f>
        <v>18.514154851556835</v>
      </c>
      <c r="S20" s="139">
        <f>+S7+R22</f>
        <v>21.808700257378629</v>
      </c>
      <c r="T20" s="139">
        <f t="shared" ref="T20:CE20" si="5">+T7+S22</f>
        <v>24.699516134158042</v>
      </c>
      <c r="U20" s="139">
        <f t="shared" si="5"/>
        <v>27.028890393163529</v>
      </c>
      <c r="V20" s="139">
        <f>+V7+U22</f>
        <v>28.796823034395093</v>
      </c>
      <c r="W20" s="139">
        <f>+W7+V22</f>
        <v>30.003314057852734</v>
      </c>
      <c r="X20" s="139">
        <f>+X7+W22</f>
        <v>30.648363463536452</v>
      </c>
      <c r="Y20" s="139">
        <f t="shared" si="5"/>
        <v>25.117555073707003</v>
      </c>
      <c r="Z20" s="139">
        <f>+Z7+Y22</f>
        <v>19.586746683877553</v>
      </c>
      <c r="AA20" s="139">
        <f t="shared" si="5"/>
        <v>14.055938294048104</v>
      </c>
      <c r="AB20" s="139">
        <f t="shared" si="5"/>
        <v>8.5251299042186552</v>
      </c>
      <c r="AC20" s="139">
        <f>+AC7+AB22</f>
        <v>2.994321514389207</v>
      </c>
      <c r="AD20" s="139">
        <f t="shared" si="5"/>
        <v>0</v>
      </c>
      <c r="AE20" s="139">
        <f t="shared" si="5"/>
        <v>0</v>
      </c>
      <c r="AF20" s="139">
        <f t="shared" si="5"/>
        <v>0</v>
      </c>
      <c r="AG20" s="139">
        <f t="shared" si="5"/>
        <v>0</v>
      </c>
      <c r="AH20" s="139">
        <f t="shared" si="5"/>
        <v>0</v>
      </c>
      <c r="AI20" s="139">
        <f t="shared" si="5"/>
        <v>0</v>
      </c>
      <c r="AJ20" s="139">
        <f t="shared" si="5"/>
        <v>0</v>
      </c>
      <c r="AK20" s="139">
        <f t="shared" si="5"/>
        <v>0</v>
      </c>
      <c r="AL20" s="139">
        <f t="shared" si="5"/>
        <v>0</v>
      </c>
      <c r="AM20" s="139">
        <f t="shared" si="5"/>
        <v>0</v>
      </c>
      <c r="AN20" s="139">
        <f t="shared" si="5"/>
        <v>0</v>
      </c>
      <c r="AO20" s="139">
        <f t="shared" si="5"/>
        <v>0</v>
      </c>
      <c r="AP20" s="139">
        <f t="shared" si="5"/>
        <v>0</v>
      </c>
      <c r="AQ20" s="139">
        <f t="shared" si="5"/>
        <v>0</v>
      </c>
      <c r="AR20" s="139">
        <f t="shared" si="5"/>
        <v>0</v>
      </c>
      <c r="AS20" s="139">
        <f t="shared" si="5"/>
        <v>0</v>
      </c>
      <c r="AT20" s="139">
        <f t="shared" si="5"/>
        <v>0</v>
      </c>
      <c r="AU20" s="139">
        <f t="shared" si="5"/>
        <v>0</v>
      </c>
      <c r="AV20" s="139">
        <f t="shared" si="5"/>
        <v>0</v>
      </c>
      <c r="AW20" s="139">
        <f t="shared" si="5"/>
        <v>0</v>
      </c>
      <c r="AX20" s="139">
        <f t="shared" si="5"/>
        <v>0</v>
      </c>
      <c r="AY20" s="139">
        <f t="shared" si="5"/>
        <v>0</v>
      </c>
      <c r="AZ20" s="139">
        <f t="shared" si="5"/>
        <v>0</v>
      </c>
      <c r="BA20" s="139">
        <f t="shared" si="5"/>
        <v>0</v>
      </c>
      <c r="BB20" s="139">
        <f t="shared" si="5"/>
        <v>0</v>
      </c>
      <c r="BC20" s="139">
        <f t="shared" si="5"/>
        <v>0</v>
      </c>
      <c r="BD20" s="139">
        <f t="shared" si="5"/>
        <v>0</v>
      </c>
      <c r="BE20" s="139">
        <f t="shared" si="5"/>
        <v>0</v>
      </c>
      <c r="BF20" s="139">
        <f t="shared" si="5"/>
        <v>0</v>
      </c>
      <c r="BG20" s="139">
        <f t="shared" si="5"/>
        <v>0</v>
      </c>
      <c r="BH20" s="139">
        <f t="shared" si="5"/>
        <v>0</v>
      </c>
      <c r="BI20" s="139">
        <f t="shared" si="5"/>
        <v>0</v>
      </c>
      <c r="BJ20" s="139">
        <f t="shared" si="5"/>
        <v>0</v>
      </c>
      <c r="BK20" s="139">
        <f t="shared" si="5"/>
        <v>0</v>
      </c>
      <c r="BL20" s="139">
        <f t="shared" si="5"/>
        <v>0</v>
      </c>
      <c r="BM20" s="139">
        <f t="shared" si="5"/>
        <v>0</v>
      </c>
      <c r="BN20" s="139">
        <f t="shared" si="5"/>
        <v>0</v>
      </c>
      <c r="BO20" s="139">
        <f t="shared" si="5"/>
        <v>0</v>
      </c>
      <c r="BP20" s="139">
        <f t="shared" si="5"/>
        <v>0</v>
      </c>
      <c r="BQ20" s="139">
        <f t="shared" si="5"/>
        <v>0</v>
      </c>
      <c r="BR20" s="139">
        <f t="shared" si="5"/>
        <v>0</v>
      </c>
      <c r="BS20" s="139">
        <f t="shared" si="5"/>
        <v>0</v>
      </c>
      <c r="BT20" s="139">
        <f t="shared" si="5"/>
        <v>0</v>
      </c>
      <c r="BU20" s="139">
        <f t="shared" si="5"/>
        <v>0</v>
      </c>
      <c r="BV20" s="139">
        <f t="shared" si="5"/>
        <v>0</v>
      </c>
      <c r="BW20" s="139">
        <f t="shared" si="5"/>
        <v>0</v>
      </c>
      <c r="BX20" s="139">
        <f t="shared" si="5"/>
        <v>0</v>
      </c>
      <c r="BY20" s="139">
        <f t="shared" si="5"/>
        <v>0</v>
      </c>
      <c r="BZ20" s="139">
        <f t="shared" si="5"/>
        <v>0</v>
      </c>
      <c r="CA20" s="139">
        <f t="shared" si="5"/>
        <v>0</v>
      </c>
      <c r="CB20" s="139">
        <f t="shared" si="5"/>
        <v>0</v>
      </c>
      <c r="CC20" s="139">
        <f t="shared" si="5"/>
        <v>0</v>
      </c>
      <c r="CD20" s="139">
        <f t="shared" si="5"/>
        <v>0</v>
      </c>
      <c r="CE20" s="139">
        <f t="shared" si="5"/>
        <v>0</v>
      </c>
      <c r="CF20" s="139">
        <f t="shared" ref="CF20:CP20" si="6">+CF7+CE22</f>
        <v>0</v>
      </c>
      <c r="CG20" s="139">
        <f t="shared" si="6"/>
        <v>0</v>
      </c>
      <c r="CH20" s="139">
        <f t="shared" si="6"/>
        <v>0</v>
      </c>
      <c r="CI20" s="139">
        <f t="shared" si="6"/>
        <v>0</v>
      </c>
      <c r="CJ20" s="139">
        <f t="shared" si="6"/>
        <v>0</v>
      </c>
      <c r="CK20" s="139">
        <f t="shared" si="6"/>
        <v>0</v>
      </c>
      <c r="CL20" s="139">
        <f t="shared" si="6"/>
        <v>0</v>
      </c>
      <c r="CM20" s="139">
        <f t="shared" si="6"/>
        <v>0</v>
      </c>
      <c r="CN20" s="139">
        <f t="shared" si="6"/>
        <v>0</v>
      </c>
      <c r="CO20" s="139">
        <f t="shared" si="6"/>
        <v>0</v>
      </c>
      <c r="CP20" s="139">
        <f t="shared" si="6"/>
        <v>0</v>
      </c>
    </row>
    <row r="21" spans="2:94" s="35" customFormat="1" ht="18" x14ac:dyDescent="0.25">
      <c r="B21" s="134"/>
      <c r="C21" s="135"/>
      <c r="D21" s="135"/>
      <c r="E21" s="136"/>
      <c r="F21" s="123" t="s">
        <v>180</v>
      </c>
      <c r="G21" s="123">
        <v>10</v>
      </c>
      <c r="H21" s="125"/>
      <c r="I21" s="125"/>
      <c r="J21" s="125"/>
      <c r="K21" s="125"/>
      <c r="L21" s="125"/>
      <c r="M21" s="125"/>
      <c r="N21" s="140">
        <f>IF(N20=0,0,+N7/$G21)</f>
        <v>0</v>
      </c>
      <c r="O21" s="141">
        <f t="shared" ref="O21:BZ21" si="7">MIN(IF(O20=0,0,+O7/$G21)+N21,O20)</f>
        <v>0.53912463031196567</v>
      </c>
      <c r="P21" s="141">
        <f t="shared" si="7"/>
        <v>1.0822899854739314</v>
      </c>
      <c r="Q21" s="141">
        <f>MIN(IF(Q20=0,0,+Q7/$G21)+P21,Q20)</f>
        <v>1.6293919906358971</v>
      </c>
      <c r="R21" s="141">
        <f t="shared" si="7"/>
        <v>2.1764961457978629</v>
      </c>
      <c r="S21" s="141">
        <f>MIN(IF(S20=0,0,+S7/$G21)+R21,S20)</f>
        <v>2.7236003009598289</v>
      </c>
      <c r="T21" s="141">
        <f t="shared" si="7"/>
        <v>3.2850419187337527</v>
      </c>
      <c r="U21" s="141">
        <f t="shared" si="7"/>
        <v>3.8464835365076766</v>
      </c>
      <c r="V21" s="141">
        <f t="shared" si="7"/>
        <v>4.4079251542816005</v>
      </c>
      <c r="W21" s="141">
        <f t="shared" si="7"/>
        <v>4.9693667720555244</v>
      </c>
      <c r="X21" s="141">
        <f>MIN(IF(X20=0,0,+X7/$G21)+W21,X20)</f>
        <v>5.5308083898294482</v>
      </c>
      <c r="Y21" s="141">
        <f t="shared" si="7"/>
        <v>5.5308083898294482</v>
      </c>
      <c r="Z21" s="141">
        <f t="shared" si="7"/>
        <v>5.5308083898294482</v>
      </c>
      <c r="AA21" s="141">
        <f t="shared" si="7"/>
        <v>5.5308083898294482</v>
      </c>
      <c r="AB21" s="141">
        <f>MIN(IF(AB20=0,0,+AB7/$G21)+AA21,AB20)</f>
        <v>5.5308083898294482</v>
      </c>
      <c r="AC21" s="141">
        <f>MIN(IF(AC20=0,0,+AC7/$G21)+AB21,AC20)</f>
        <v>2.994321514389207</v>
      </c>
      <c r="AD21" s="141">
        <f>MIN(IF(AD20=0,0,+AD7/$G21)+AC21,AD20)</f>
        <v>0</v>
      </c>
      <c r="AE21" s="141">
        <f t="shared" si="7"/>
        <v>0</v>
      </c>
      <c r="AF21" s="141">
        <f t="shared" si="7"/>
        <v>0</v>
      </c>
      <c r="AG21" s="141">
        <f t="shared" si="7"/>
        <v>0</v>
      </c>
      <c r="AH21" s="141">
        <f t="shared" si="7"/>
        <v>0</v>
      </c>
      <c r="AI21" s="141">
        <f t="shared" si="7"/>
        <v>0</v>
      </c>
      <c r="AJ21" s="141">
        <f t="shared" si="7"/>
        <v>0</v>
      </c>
      <c r="AK21" s="141">
        <f t="shared" si="7"/>
        <v>0</v>
      </c>
      <c r="AL21" s="141">
        <f t="shared" si="7"/>
        <v>0</v>
      </c>
      <c r="AM21" s="141">
        <f t="shared" si="7"/>
        <v>0</v>
      </c>
      <c r="AN21" s="141">
        <f t="shared" si="7"/>
        <v>0</v>
      </c>
      <c r="AO21" s="141">
        <f t="shared" si="7"/>
        <v>0</v>
      </c>
      <c r="AP21" s="141">
        <f t="shared" si="7"/>
        <v>0</v>
      </c>
      <c r="AQ21" s="141">
        <f t="shared" si="7"/>
        <v>0</v>
      </c>
      <c r="AR21" s="141">
        <f t="shared" si="7"/>
        <v>0</v>
      </c>
      <c r="AS21" s="141">
        <f t="shared" si="7"/>
        <v>0</v>
      </c>
      <c r="AT21" s="141">
        <f t="shared" si="7"/>
        <v>0</v>
      </c>
      <c r="AU21" s="141">
        <f t="shared" si="7"/>
        <v>0</v>
      </c>
      <c r="AV21" s="141">
        <f t="shared" si="7"/>
        <v>0</v>
      </c>
      <c r="AW21" s="141">
        <f t="shared" si="7"/>
        <v>0</v>
      </c>
      <c r="AX21" s="141">
        <f t="shared" si="7"/>
        <v>0</v>
      </c>
      <c r="AY21" s="141">
        <f t="shared" si="7"/>
        <v>0</v>
      </c>
      <c r="AZ21" s="141">
        <f t="shared" si="7"/>
        <v>0</v>
      </c>
      <c r="BA21" s="141">
        <f t="shared" si="7"/>
        <v>0</v>
      </c>
      <c r="BB21" s="141">
        <f t="shared" si="7"/>
        <v>0</v>
      </c>
      <c r="BC21" s="141">
        <f t="shared" si="7"/>
        <v>0</v>
      </c>
      <c r="BD21" s="141">
        <f t="shared" si="7"/>
        <v>0</v>
      </c>
      <c r="BE21" s="141">
        <f t="shared" si="7"/>
        <v>0</v>
      </c>
      <c r="BF21" s="141">
        <f t="shared" si="7"/>
        <v>0</v>
      </c>
      <c r="BG21" s="141">
        <f t="shared" si="7"/>
        <v>0</v>
      </c>
      <c r="BH21" s="141">
        <f t="shared" si="7"/>
        <v>0</v>
      </c>
      <c r="BI21" s="141">
        <f t="shared" si="7"/>
        <v>0</v>
      </c>
      <c r="BJ21" s="141">
        <f t="shared" si="7"/>
        <v>0</v>
      </c>
      <c r="BK21" s="141">
        <f t="shared" si="7"/>
        <v>0</v>
      </c>
      <c r="BL21" s="141">
        <f t="shared" si="7"/>
        <v>0</v>
      </c>
      <c r="BM21" s="141">
        <f t="shared" si="7"/>
        <v>0</v>
      </c>
      <c r="BN21" s="141">
        <f t="shared" si="7"/>
        <v>0</v>
      </c>
      <c r="BO21" s="141">
        <f t="shared" si="7"/>
        <v>0</v>
      </c>
      <c r="BP21" s="141">
        <f t="shared" si="7"/>
        <v>0</v>
      </c>
      <c r="BQ21" s="141">
        <f t="shared" si="7"/>
        <v>0</v>
      </c>
      <c r="BR21" s="141">
        <f t="shared" si="7"/>
        <v>0</v>
      </c>
      <c r="BS21" s="141">
        <f t="shared" si="7"/>
        <v>0</v>
      </c>
      <c r="BT21" s="141">
        <f t="shared" si="7"/>
        <v>0</v>
      </c>
      <c r="BU21" s="141">
        <f t="shared" si="7"/>
        <v>0</v>
      </c>
      <c r="BV21" s="141">
        <f t="shared" si="7"/>
        <v>0</v>
      </c>
      <c r="BW21" s="141">
        <f t="shared" si="7"/>
        <v>0</v>
      </c>
      <c r="BX21" s="141">
        <f t="shared" si="7"/>
        <v>0</v>
      </c>
      <c r="BY21" s="141">
        <f t="shared" si="7"/>
        <v>0</v>
      </c>
      <c r="BZ21" s="141">
        <f t="shared" si="7"/>
        <v>0</v>
      </c>
      <c r="CA21" s="141">
        <f t="shared" ref="CA21:CP21" si="8">MIN(IF(CA20=0,0,+CA7/$G21)+BZ21,CA20)</f>
        <v>0</v>
      </c>
      <c r="CB21" s="141">
        <f t="shared" si="8"/>
        <v>0</v>
      </c>
      <c r="CC21" s="141">
        <f t="shared" si="8"/>
        <v>0</v>
      </c>
      <c r="CD21" s="141">
        <f t="shared" si="8"/>
        <v>0</v>
      </c>
      <c r="CE21" s="141">
        <f t="shared" si="8"/>
        <v>0</v>
      </c>
      <c r="CF21" s="141">
        <f t="shared" si="8"/>
        <v>0</v>
      </c>
      <c r="CG21" s="141">
        <f t="shared" si="8"/>
        <v>0</v>
      </c>
      <c r="CH21" s="141">
        <f t="shared" si="8"/>
        <v>0</v>
      </c>
      <c r="CI21" s="141">
        <f t="shared" si="8"/>
        <v>0</v>
      </c>
      <c r="CJ21" s="141">
        <f t="shared" si="8"/>
        <v>0</v>
      </c>
      <c r="CK21" s="141">
        <f t="shared" si="8"/>
        <v>0</v>
      </c>
      <c r="CL21" s="141">
        <f t="shared" si="8"/>
        <v>0</v>
      </c>
      <c r="CM21" s="141">
        <f t="shared" si="8"/>
        <v>0</v>
      </c>
      <c r="CN21" s="141">
        <f t="shared" si="8"/>
        <v>0</v>
      </c>
      <c r="CO21" s="141">
        <f t="shared" si="8"/>
        <v>0</v>
      </c>
      <c r="CP21" s="141">
        <f t="shared" si="8"/>
        <v>0</v>
      </c>
    </row>
    <row r="22" spans="2:94" s="35" customFormat="1" ht="18" x14ac:dyDescent="0.25">
      <c r="B22" s="134"/>
      <c r="C22" s="135"/>
      <c r="D22" s="135"/>
      <c r="E22" s="136"/>
      <c r="F22" s="123" t="s">
        <v>183</v>
      </c>
      <c r="G22" s="123"/>
      <c r="H22" s="125"/>
      <c r="I22" s="125"/>
      <c r="J22" s="125"/>
      <c r="K22" s="125"/>
      <c r="L22" s="125"/>
      <c r="M22" s="125"/>
      <c r="N22" s="140">
        <f t="shared" ref="N22:BY22" si="9">+N20-N21</f>
        <v>0</v>
      </c>
      <c r="O22" s="141">
        <f t="shared" si="9"/>
        <v>4.8521216728076917</v>
      </c>
      <c r="P22" s="141">
        <f t="shared" si="9"/>
        <v>9.201485238953417</v>
      </c>
      <c r="Q22" s="141">
        <f>+Q20-Q21</f>
        <v>13.043113299937177</v>
      </c>
      <c r="R22" s="141">
        <f t="shared" si="9"/>
        <v>16.337658705758972</v>
      </c>
      <c r="S22" s="141">
        <f t="shared" si="9"/>
        <v>19.085099956418802</v>
      </c>
      <c r="T22" s="141">
        <f t="shared" si="9"/>
        <v>21.414474215424288</v>
      </c>
      <c r="U22" s="141">
        <f t="shared" si="9"/>
        <v>23.182406856655852</v>
      </c>
      <c r="V22" s="141">
        <f t="shared" si="9"/>
        <v>24.388897880113493</v>
      </c>
      <c r="W22" s="141">
        <f t="shared" si="9"/>
        <v>25.033947285797211</v>
      </c>
      <c r="X22" s="141">
        <f t="shared" si="9"/>
        <v>25.117555073707003</v>
      </c>
      <c r="Y22" s="141">
        <f t="shared" si="9"/>
        <v>19.586746683877553</v>
      </c>
      <c r="Z22" s="141">
        <f t="shared" si="9"/>
        <v>14.055938294048104</v>
      </c>
      <c r="AA22" s="141">
        <f>+AA20-AA21</f>
        <v>8.5251299042186552</v>
      </c>
      <c r="AB22" s="141">
        <f t="shared" si="9"/>
        <v>2.994321514389207</v>
      </c>
      <c r="AC22" s="141">
        <f t="shared" si="9"/>
        <v>0</v>
      </c>
      <c r="AD22" s="141">
        <f t="shared" si="9"/>
        <v>0</v>
      </c>
      <c r="AE22" s="141">
        <f t="shared" si="9"/>
        <v>0</v>
      </c>
      <c r="AF22" s="141">
        <f t="shared" si="9"/>
        <v>0</v>
      </c>
      <c r="AG22" s="141">
        <f t="shared" si="9"/>
        <v>0</v>
      </c>
      <c r="AH22" s="141">
        <f t="shared" si="9"/>
        <v>0</v>
      </c>
      <c r="AI22" s="141">
        <f t="shared" si="9"/>
        <v>0</v>
      </c>
      <c r="AJ22" s="141">
        <f t="shared" si="9"/>
        <v>0</v>
      </c>
      <c r="AK22" s="141">
        <f t="shared" si="9"/>
        <v>0</v>
      </c>
      <c r="AL22" s="141">
        <f t="shared" si="9"/>
        <v>0</v>
      </c>
      <c r="AM22" s="141">
        <f t="shared" si="9"/>
        <v>0</v>
      </c>
      <c r="AN22" s="141">
        <f t="shared" si="9"/>
        <v>0</v>
      </c>
      <c r="AO22" s="141">
        <f t="shared" si="9"/>
        <v>0</v>
      </c>
      <c r="AP22" s="141">
        <f t="shared" si="9"/>
        <v>0</v>
      </c>
      <c r="AQ22" s="141">
        <f t="shared" si="9"/>
        <v>0</v>
      </c>
      <c r="AR22" s="141">
        <f t="shared" si="9"/>
        <v>0</v>
      </c>
      <c r="AS22" s="141">
        <f t="shared" si="9"/>
        <v>0</v>
      </c>
      <c r="AT22" s="141">
        <f t="shared" si="9"/>
        <v>0</v>
      </c>
      <c r="AU22" s="141">
        <f t="shared" si="9"/>
        <v>0</v>
      </c>
      <c r="AV22" s="141">
        <f t="shared" si="9"/>
        <v>0</v>
      </c>
      <c r="AW22" s="141">
        <f t="shared" si="9"/>
        <v>0</v>
      </c>
      <c r="AX22" s="141">
        <f t="shared" si="9"/>
        <v>0</v>
      </c>
      <c r="AY22" s="141">
        <f t="shared" si="9"/>
        <v>0</v>
      </c>
      <c r="AZ22" s="141">
        <f t="shared" si="9"/>
        <v>0</v>
      </c>
      <c r="BA22" s="141">
        <f t="shared" si="9"/>
        <v>0</v>
      </c>
      <c r="BB22" s="141">
        <f t="shared" si="9"/>
        <v>0</v>
      </c>
      <c r="BC22" s="141">
        <f t="shared" si="9"/>
        <v>0</v>
      </c>
      <c r="BD22" s="141">
        <f t="shared" si="9"/>
        <v>0</v>
      </c>
      <c r="BE22" s="141">
        <f t="shared" si="9"/>
        <v>0</v>
      </c>
      <c r="BF22" s="141">
        <f t="shared" si="9"/>
        <v>0</v>
      </c>
      <c r="BG22" s="141">
        <f t="shared" si="9"/>
        <v>0</v>
      </c>
      <c r="BH22" s="141">
        <f t="shared" si="9"/>
        <v>0</v>
      </c>
      <c r="BI22" s="141">
        <f t="shared" si="9"/>
        <v>0</v>
      </c>
      <c r="BJ22" s="141">
        <f t="shared" si="9"/>
        <v>0</v>
      </c>
      <c r="BK22" s="141">
        <f t="shared" si="9"/>
        <v>0</v>
      </c>
      <c r="BL22" s="141">
        <f t="shared" si="9"/>
        <v>0</v>
      </c>
      <c r="BM22" s="141">
        <f t="shared" si="9"/>
        <v>0</v>
      </c>
      <c r="BN22" s="141">
        <f t="shared" si="9"/>
        <v>0</v>
      </c>
      <c r="BO22" s="141">
        <f t="shared" si="9"/>
        <v>0</v>
      </c>
      <c r="BP22" s="141">
        <f t="shared" si="9"/>
        <v>0</v>
      </c>
      <c r="BQ22" s="141">
        <f t="shared" si="9"/>
        <v>0</v>
      </c>
      <c r="BR22" s="141">
        <f t="shared" si="9"/>
        <v>0</v>
      </c>
      <c r="BS22" s="141">
        <f t="shared" si="9"/>
        <v>0</v>
      </c>
      <c r="BT22" s="141">
        <f t="shared" si="9"/>
        <v>0</v>
      </c>
      <c r="BU22" s="141">
        <f t="shared" si="9"/>
        <v>0</v>
      </c>
      <c r="BV22" s="141">
        <f t="shared" si="9"/>
        <v>0</v>
      </c>
      <c r="BW22" s="141">
        <f t="shared" si="9"/>
        <v>0</v>
      </c>
      <c r="BX22" s="141">
        <f t="shared" si="9"/>
        <v>0</v>
      </c>
      <c r="BY22" s="141">
        <f t="shared" si="9"/>
        <v>0</v>
      </c>
      <c r="BZ22" s="141">
        <f t="shared" ref="BZ22:CP22" si="10">+BZ20-BZ21</f>
        <v>0</v>
      </c>
      <c r="CA22" s="141">
        <f t="shared" si="10"/>
        <v>0</v>
      </c>
      <c r="CB22" s="141">
        <f t="shared" si="10"/>
        <v>0</v>
      </c>
      <c r="CC22" s="141">
        <f t="shared" si="10"/>
        <v>0</v>
      </c>
      <c r="CD22" s="141">
        <f t="shared" si="10"/>
        <v>0</v>
      </c>
      <c r="CE22" s="141">
        <f t="shared" si="10"/>
        <v>0</v>
      </c>
      <c r="CF22" s="141">
        <f t="shared" si="10"/>
        <v>0</v>
      </c>
      <c r="CG22" s="141">
        <f t="shared" si="10"/>
        <v>0</v>
      </c>
      <c r="CH22" s="141">
        <f t="shared" si="10"/>
        <v>0</v>
      </c>
      <c r="CI22" s="141">
        <f t="shared" si="10"/>
        <v>0</v>
      </c>
      <c r="CJ22" s="141">
        <f t="shared" si="10"/>
        <v>0</v>
      </c>
      <c r="CK22" s="141">
        <f t="shared" si="10"/>
        <v>0</v>
      </c>
      <c r="CL22" s="141">
        <f t="shared" si="10"/>
        <v>0</v>
      </c>
      <c r="CM22" s="141">
        <f t="shared" si="10"/>
        <v>0</v>
      </c>
      <c r="CN22" s="141">
        <f t="shared" si="10"/>
        <v>0</v>
      </c>
      <c r="CO22" s="141">
        <f t="shared" si="10"/>
        <v>0</v>
      </c>
      <c r="CP22" s="141">
        <f t="shared" si="10"/>
        <v>0</v>
      </c>
    </row>
    <row r="23" spans="2:94" s="35" customFormat="1" ht="18" x14ac:dyDescent="0.25">
      <c r="B23" s="134"/>
      <c r="C23" s="135"/>
      <c r="D23" s="135"/>
      <c r="E23" s="136"/>
      <c r="F23" s="123" t="s">
        <v>186</v>
      </c>
      <c r="G23" s="126" t="s">
        <v>158</v>
      </c>
      <c r="H23" s="125"/>
      <c r="I23" s="125"/>
      <c r="J23" s="125"/>
      <c r="K23" s="125"/>
      <c r="L23" s="125"/>
      <c r="M23" s="125"/>
      <c r="N23" s="140">
        <f>AVERAGE(N20,N22)</f>
        <v>0</v>
      </c>
      <c r="O23" s="141">
        <f t="shared" ref="O23:BZ23" si="11">AVERAGE(O20,O22)</f>
        <v>5.1216839879636744</v>
      </c>
      <c r="P23" s="141">
        <f t="shared" si="11"/>
        <v>9.7426302316903826</v>
      </c>
      <c r="Q23" s="141">
        <f t="shared" si="11"/>
        <v>13.857809295255127</v>
      </c>
      <c r="R23" s="141">
        <f t="shared" si="11"/>
        <v>17.425906778657904</v>
      </c>
      <c r="S23" s="141">
        <f t="shared" si="11"/>
        <v>20.446900106898717</v>
      </c>
      <c r="T23" s="141">
        <f t="shared" si="11"/>
        <v>23.056995174791165</v>
      </c>
      <c r="U23" s="141">
        <f t="shared" si="11"/>
        <v>25.105648624909691</v>
      </c>
      <c r="V23" s="141">
        <f t="shared" si="11"/>
        <v>26.592860457254293</v>
      </c>
      <c r="W23" s="141">
        <f t="shared" si="11"/>
        <v>27.518630671824972</v>
      </c>
      <c r="X23" s="141">
        <f t="shared" si="11"/>
        <v>27.882959268621725</v>
      </c>
      <c r="Y23" s="141">
        <f t="shared" si="11"/>
        <v>22.35215087879228</v>
      </c>
      <c r="Z23" s="141">
        <f t="shared" si="11"/>
        <v>16.821342488962827</v>
      </c>
      <c r="AA23" s="141">
        <f t="shared" si="11"/>
        <v>11.29053409913338</v>
      </c>
      <c r="AB23" s="141">
        <f t="shared" si="11"/>
        <v>5.7597257093039307</v>
      </c>
      <c r="AC23" s="141">
        <f t="shared" si="11"/>
        <v>1.4971607571946035</v>
      </c>
      <c r="AD23" s="141">
        <f t="shared" si="11"/>
        <v>0</v>
      </c>
      <c r="AE23" s="141">
        <f t="shared" si="11"/>
        <v>0</v>
      </c>
      <c r="AF23" s="141">
        <f t="shared" si="11"/>
        <v>0</v>
      </c>
      <c r="AG23" s="141">
        <f t="shared" si="11"/>
        <v>0</v>
      </c>
      <c r="AH23" s="141">
        <f t="shared" si="11"/>
        <v>0</v>
      </c>
      <c r="AI23" s="141">
        <f t="shared" si="11"/>
        <v>0</v>
      </c>
      <c r="AJ23" s="141">
        <f t="shared" si="11"/>
        <v>0</v>
      </c>
      <c r="AK23" s="141">
        <f t="shared" si="11"/>
        <v>0</v>
      </c>
      <c r="AL23" s="141">
        <f t="shared" si="11"/>
        <v>0</v>
      </c>
      <c r="AM23" s="141">
        <f t="shared" si="11"/>
        <v>0</v>
      </c>
      <c r="AN23" s="141">
        <f t="shared" si="11"/>
        <v>0</v>
      </c>
      <c r="AO23" s="141">
        <f t="shared" si="11"/>
        <v>0</v>
      </c>
      <c r="AP23" s="141">
        <f t="shared" si="11"/>
        <v>0</v>
      </c>
      <c r="AQ23" s="141">
        <f t="shared" si="11"/>
        <v>0</v>
      </c>
      <c r="AR23" s="141">
        <f t="shared" si="11"/>
        <v>0</v>
      </c>
      <c r="AS23" s="141">
        <f t="shared" si="11"/>
        <v>0</v>
      </c>
      <c r="AT23" s="141">
        <f t="shared" si="11"/>
        <v>0</v>
      </c>
      <c r="AU23" s="141">
        <f t="shared" si="11"/>
        <v>0</v>
      </c>
      <c r="AV23" s="141">
        <f t="shared" si="11"/>
        <v>0</v>
      </c>
      <c r="AW23" s="141">
        <f t="shared" si="11"/>
        <v>0</v>
      </c>
      <c r="AX23" s="141">
        <f t="shared" si="11"/>
        <v>0</v>
      </c>
      <c r="AY23" s="141">
        <f t="shared" si="11"/>
        <v>0</v>
      </c>
      <c r="AZ23" s="141">
        <f t="shared" si="11"/>
        <v>0</v>
      </c>
      <c r="BA23" s="141">
        <f t="shared" si="11"/>
        <v>0</v>
      </c>
      <c r="BB23" s="141">
        <f t="shared" si="11"/>
        <v>0</v>
      </c>
      <c r="BC23" s="141">
        <f t="shared" si="11"/>
        <v>0</v>
      </c>
      <c r="BD23" s="141">
        <f t="shared" si="11"/>
        <v>0</v>
      </c>
      <c r="BE23" s="141">
        <f t="shared" si="11"/>
        <v>0</v>
      </c>
      <c r="BF23" s="141">
        <f t="shared" si="11"/>
        <v>0</v>
      </c>
      <c r="BG23" s="141">
        <f t="shared" si="11"/>
        <v>0</v>
      </c>
      <c r="BH23" s="141">
        <f t="shared" si="11"/>
        <v>0</v>
      </c>
      <c r="BI23" s="141">
        <f t="shared" si="11"/>
        <v>0</v>
      </c>
      <c r="BJ23" s="141">
        <f t="shared" si="11"/>
        <v>0</v>
      </c>
      <c r="BK23" s="141">
        <f t="shared" si="11"/>
        <v>0</v>
      </c>
      <c r="BL23" s="141">
        <f t="shared" si="11"/>
        <v>0</v>
      </c>
      <c r="BM23" s="141">
        <f t="shared" si="11"/>
        <v>0</v>
      </c>
      <c r="BN23" s="141">
        <f t="shared" si="11"/>
        <v>0</v>
      </c>
      <c r="BO23" s="141">
        <f t="shared" si="11"/>
        <v>0</v>
      </c>
      <c r="BP23" s="141">
        <f t="shared" si="11"/>
        <v>0</v>
      </c>
      <c r="BQ23" s="141">
        <f t="shared" si="11"/>
        <v>0</v>
      </c>
      <c r="BR23" s="141">
        <f t="shared" si="11"/>
        <v>0</v>
      </c>
      <c r="BS23" s="141">
        <f t="shared" si="11"/>
        <v>0</v>
      </c>
      <c r="BT23" s="141">
        <f t="shared" si="11"/>
        <v>0</v>
      </c>
      <c r="BU23" s="141">
        <f t="shared" si="11"/>
        <v>0</v>
      </c>
      <c r="BV23" s="141">
        <f t="shared" si="11"/>
        <v>0</v>
      </c>
      <c r="BW23" s="141">
        <f t="shared" si="11"/>
        <v>0</v>
      </c>
      <c r="BX23" s="141">
        <f t="shared" si="11"/>
        <v>0</v>
      </c>
      <c r="BY23" s="141">
        <f t="shared" si="11"/>
        <v>0</v>
      </c>
      <c r="BZ23" s="141">
        <f t="shared" si="11"/>
        <v>0</v>
      </c>
      <c r="CA23" s="141">
        <f t="shared" ref="CA23:CP23" si="12">AVERAGE(CA20,CA22)</f>
        <v>0</v>
      </c>
      <c r="CB23" s="141">
        <f t="shared" si="12"/>
        <v>0</v>
      </c>
      <c r="CC23" s="141">
        <f t="shared" si="12"/>
        <v>0</v>
      </c>
      <c r="CD23" s="141">
        <f t="shared" si="12"/>
        <v>0</v>
      </c>
      <c r="CE23" s="141">
        <f t="shared" si="12"/>
        <v>0</v>
      </c>
      <c r="CF23" s="141">
        <f t="shared" si="12"/>
        <v>0</v>
      </c>
      <c r="CG23" s="141">
        <f t="shared" si="12"/>
        <v>0</v>
      </c>
      <c r="CH23" s="141">
        <f t="shared" si="12"/>
        <v>0</v>
      </c>
      <c r="CI23" s="141">
        <f t="shared" si="12"/>
        <v>0</v>
      </c>
      <c r="CJ23" s="141">
        <f t="shared" si="12"/>
        <v>0</v>
      </c>
      <c r="CK23" s="141">
        <f t="shared" si="12"/>
        <v>0</v>
      </c>
      <c r="CL23" s="141">
        <f t="shared" si="12"/>
        <v>0</v>
      </c>
      <c r="CM23" s="141">
        <f t="shared" si="12"/>
        <v>0</v>
      </c>
      <c r="CN23" s="141">
        <f t="shared" si="12"/>
        <v>0</v>
      </c>
      <c r="CO23" s="141">
        <f t="shared" si="12"/>
        <v>0</v>
      </c>
      <c r="CP23" s="141">
        <f t="shared" si="12"/>
        <v>0</v>
      </c>
    </row>
    <row r="24" spans="2:94" s="35" customFormat="1" ht="18" x14ac:dyDescent="0.25">
      <c r="B24" s="134"/>
      <c r="C24" s="135"/>
      <c r="D24" s="135"/>
      <c r="E24" s="136"/>
      <c r="F24" s="127" t="s">
        <v>213</v>
      </c>
      <c r="G24" s="128">
        <v>3.1199999999999999E-2</v>
      </c>
      <c r="H24" s="129"/>
      <c r="I24" s="129"/>
      <c r="J24" s="129"/>
      <c r="K24" s="129"/>
      <c r="L24" s="129"/>
      <c r="M24" s="129"/>
      <c r="N24" s="141">
        <f>+N23*$G24+N21</f>
        <v>0</v>
      </c>
      <c r="O24" s="141">
        <f t="shared" ref="O24:BZ24" si="13">+O23*$G24+O21</f>
        <v>0.69892117073643234</v>
      </c>
      <c r="P24" s="141">
        <f t="shared" si="13"/>
        <v>1.3862600487026713</v>
      </c>
      <c r="Q24" s="141">
        <f t="shared" si="13"/>
        <v>2.0617556406478572</v>
      </c>
      <c r="R24" s="141">
        <f t="shared" si="13"/>
        <v>2.7201844372919894</v>
      </c>
      <c r="S24" s="141">
        <f t="shared" si="13"/>
        <v>3.3615435842950689</v>
      </c>
      <c r="T24" s="141">
        <f t="shared" si="13"/>
        <v>4.0044201681872371</v>
      </c>
      <c r="U24" s="141">
        <f t="shared" si="13"/>
        <v>4.6297797736048594</v>
      </c>
      <c r="V24" s="141">
        <f t="shared" si="13"/>
        <v>5.2376224005479344</v>
      </c>
      <c r="W24" s="141">
        <f t="shared" si="13"/>
        <v>5.827948049016463</v>
      </c>
      <c r="X24" s="141">
        <f t="shared" si="13"/>
        <v>6.4007567190104462</v>
      </c>
      <c r="Y24" s="141">
        <f t="shared" si="13"/>
        <v>6.2281954972477678</v>
      </c>
      <c r="Z24" s="141">
        <f t="shared" si="13"/>
        <v>6.0556342754850885</v>
      </c>
      <c r="AA24" s="141">
        <f>+AA23*$G24+AA21</f>
        <v>5.8830730537224101</v>
      </c>
      <c r="AB24" s="141">
        <f t="shared" si="13"/>
        <v>5.7105118319597308</v>
      </c>
      <c r="AC24" s="141">
        <f t="shared" si="13"/>
        <v>3.0410329300136785</v>
      </c>
      <c r="AD24" s="141">
        <f t="shared" si="13"/>
        <v>0</v>
      </c>
      <c r="AE24" s="141">
        <f t="shared" si="13"/>
        <v>0</v>
      </c>
      <c r="AF24" s="141">
        <f t="shared" si="13"/>
        <v>0</v>
      </c>
      <c r="AG24" s="141">
        <f t="shared" si="13"/>
        <v>0</v>
      </c>
      <c r="AH24" s="141">
        <f t="shared" si="13"/>
        <v>0</v>
      </c>
      <c r="AI24" s="141">
        <f t="shared" si="13"/>
        <v>0</v>
      </c>
      <c r="AJ24" s="141">
        <f t="shared" si="13"/>
        <v>0</v>
      </c>
      <c r="AK24" s="141">
        <f t="shared" si="13"/>
        <v>0</v>
      </c>
      <c r="AL24" s="141">
        <f t="shared" si="13"/>
        <v>0</v>
      </c>
      <c r="AM24" s="141">
        <f t="shared" si="13"/>
        <v>0</v>
      </c>
      <c r="AN24" s="141">
        <f t="shared" si="13"/>
        <v>0</v>
      </c>
      <c r="AO24" s="141">
        <f t="shared" si="13"/>
        <v>0</v>
      </c>
      <c r="AP24" s="141">
        <f t="shared" si="13"/>
        <v>0</v>
      </c>
      <c r="AQ24" s="141">
        <f t="shared" si="13"/>
        <v>0</v>
      </c>
      <c r="AR24" s="141">
        <f t="shared" si="13"/>
        <v>0</v>
      </c>
      <c r="AS24" s="141">
        <f t="shared" si="13"/>
        <v>0</v>
      </c>
      <c r="AT24" s="141">
        <f t="shared" si="13"/>
        <v>0</v>
      </c>
      <c r="AU24" s="141">
        <f t="shared" si="13"/>
        <v>0</v>
      </c>
      <c r="AV24" s="141">
        <f t="shared" si="13"/>
        <v>0</v>
      </c>
      <c r="AW24" s="141">
        <f t="shared" si="13"/>
        <v>0</v>
      </c>
      <c r="AX24" s="141">
        <f t="shared" si="13"/>
        <v>0</v>
      </c>
      <c r="AY24" s="141">
        <f t="shared" si="13"/>
        <v>0</v>
      </c>
      <c r="AZ24" s="141">
        <f t="shared" si="13"/>
        <v>0</v>
      </c>
      <c r="BA24" s="141">
        <f t="shared" si="13"/>
        <v>0</v>
      </c>
      <c r="BB24" s="141">
        <f t="shared" si="13"/>
        <v>0</v>
      </c>
      <c r="BC24" s="141">
        <f t="shared" si="13"/>
        <v>0</v>
      </c>
      <c r="BD24" s="141">
        <f t="shared" si="13"/>
        <v>0</v>
      </c>
      <c r="BE24" s="141">
        <f t="shared" si="13"/>
        <v>0</v>
      </c>
      <c r="BF24" s="141">
        <f t="shared" si="13"/>
        <v>0</v>
      </c>
      <c r="BG24" s="141">
        <f t="shared" si="13"/>
        <v>0</v>
      </c>
      <c r="BH24" s="141">
        <f t="shared" si="13"/>
        <v>0</v>
      </c>
      <c r="BI24" s="141">
        <f t="shared" si="13"/>
        <v>0</v>
      </c>
      <c r="BJ24" s="141">
        <f t="shared" si="13"/>
        <v>0</v>
      </c>
      <c r="BK24" s="141">
        <f t="shared" si="13"/>
        <v>0</v>
      </c>
      <c r="BL24" s="141">
        <f t="shared" si="13"/>
        <v>0</v>
      </c>
      <c r="BM24" s="141">
        <f t="shared" si="13"/>
        <v>0</v>
      </c>
      <c r="BN24" s="141">
        <f t="shared" si="13"/>
        <v>0</v>
      </c>
      <c r="BO24" s="141">
        <f t="shared" si="13"/>
        <v>0</v>
      </c>
      <c r="BP24" s="141">
        <f t="shared" si="13"/>
        <v>0</v>
      </c>
      <c r="BQ24" s="141">
        <f t="shared" si="13"/>
        <v>0</v>
      </c>
      <c r="BR24" s="141">
        <f t="shared" si="13"/>
        <v>0</v>
      </c>
      <c r="BS24" s="141">
        <f t="shared" si="13"/>
        <v>0</v>
      </c>
      <c r="BT24" s="141">
        <f t="shared" si="13"/>
        <v>0</v>
      </c>
      <c r="BU24" s="141">
        <f t="shared" si="13"/>
        <v>0</v>
      </c>
      <c r="BV24" s="141">
        <f t="shared" si="13"/>
        <v>0</v>
      </c>
      <c r="BW24" s="141">
        <f t="shared" si="13"/>
        <v>0</v>
      </c>
      <c r="BX24" s="141">
        <f t="shared" si="13"/>
        <v>0</v>
      </c>
      <c r="BY24" s="141">
        <f t="shared" si="13"/>
        <v>0</v>
      </c>
      <c r="BZ24" s="141">
        <f t="shared" si="13"/>
        <v>0</v>
      </c>
      <c r="CA24" s="141">
        <f t="shared" ref="CA24:CP24" si="14">+CA23*$G24+CA21</f>
        <v>0</v>
      </c>
      <c r="CB24" s="141">
        <f t="shared" si="14"/>
        <v>0</v>
      </c>
      <c r="CC24" s="141">
        <f t="shared" si="14"/>
        <v>0</v>
      </c>
      <c r="CD24" s="141">
        <f t="shared" si="14"/>
        <v>0</v>
      </c>
      <c r="CE24" s="141">
        <f t="shared" si="14"/>
        <v>0</v>
      </c>
      <c r="CF24" s="141">
        <f t="shared" si="14"/>
        <v>0</v>
      </c>
      <c r="CG24" s="141">
        <f t="shared" si="14"/>
        <v>0</v>
      </c>
      <c r="CH24" s="141">
        <f t="shared" si="14"/>
        <v>0</v>
      </c>
      <c r="CI24" s="141">
        <f t="shared" si="14"/>
        <v>0</v>
      </c>
      <c r="CJ24" s="141">
        <f t="shared" si="14"/>
        <v>0</v>
      </c>
      <c r="CK24" s="141">
        <f t="shared" si="14"/>
        <v>0</v>
      </c>
      <c r="CL24" s="141">
        <f t="shared" si="14"/>
        <v>0</v>
      </c>
      <c r="CM24" s="141">
        <f t="shared" si="14"/>
        <v>0</v>
      </c>
      <c r="CN24" s="141">
        <f t="shared" si="14"/>
        <v>0</v>
      </c>
      <c r="CO24" s="141">
        <f t="shared" si="14"/>
        <v>0</v>
      </c>
      <c r="CP24" s="141">
        <f t="shared" si="14"/>
        <v>0</v>
      </c>
    </row>
    <row r="25" spans="2:94" s="35" customFormat="1" ht="15" x14ac:dyDescent="0.2">
      <c r="B25" s="134"/>
      <c r="C25" s="135"/>
      <c r="D25" s="135"/>
      <c r="E25" s="136"/>
    </row>
    <row r="26" spans="2:94" s="35" customFormat="1" ht="15" x14ac:dyDescent="0.2">
      <c r="B26" s="134"/>
      <c r="C26" s="135"/>
      <c r="D26" s="135"/>
      <c r="E26" s="136"/>
      <c r="F26" s="135"/>
      <c r="G26" s="135"/>
      <c r="H26" s="135"/>
      <c r="I26" s="137"/>
      <c r="J26" s="137"/>
      <c r="K26" s="137"/>
      <c r="L26" s="137"/>
      <c r="M26" s="137"/>
    </row>
    <row r="27" spans="2:94" s="35" customFormat="1" ht="15" x14ac:dyDescent="0.2">
      <c r="B27" s="134"/>
      <c r="C27" s="135"/>
      <c r="D27" s="135"/>
      <c r="E27" s="136"/>
      <c r="F27" s="135"/>
      <c r="G27" s="135"/>
      <c r="H27" s="135"/>
      <c r="I27" s="137"/>
      <c r="J27" s="137"/>
      <c r="K27" s="137"/>
      <c r="L27" s="137"/>
      <c r="M27" s="137"/>
    </row>
    <row r="28" spans="2:94" s="35" customFormat="1" ht="15.75" thickBot="1" x14ac:dyDescent="0.25">
      <c r="B28" s="43"/>
      <c r="C28" s="44"/>
      <c r="D28" s="44"/>
      <c r="E28" s="45"/>
      <c r="F28" s="44"/>
      <c r="G28" s="44"/>
      <c r="H28" s="44"/>
      <c r="I28" s="46"/>
      <c r="J28" s="47"/>
    </row>
    <row r="29" spans="2:94" ht="15.75" thickBot="1" x14ac:dyDescent="0.25">
      <c r="B29" s="171" t="s">
        <v>112</v>
      </c>
      <c r="C29" s="172"/>
      <c r="D29" s="48"/>
      <c r="E29" s="49"/>
      <c r="F29" s="48"/>
      <c r="G29" s="48"/>
      <c r="H29" s="48"/>
      <c r="I29" s="50"/>
      <c r="J29" s="51"/>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row>
    <row r="30" spans="2:94" ht="115.5" thickBot="1" x14ac:dyDescent="0.25">
      <c r="B30" s="53" t="s">
        <v>5</v>
      </c>
      <c r="C30" s="54" t="s">
        <v>6</v>
      </c>
      <c r="D30" s="55" t="s">
        <v>7</v>
      </c>
      <c r="E30" s="55" t="s">
        <v>8</v>
      </c>
      <c r="F30" s="55" t="s">
        <v>9</v>
      </c>
      <c r="G30" s="55" t="s">
        <v>10</v>
      </c>
      <c r="H30" s="56"/>
      <c r="I30" s="57" t="s">
        <v>12</v>
      </c>
      <c r="J30" s="58" t="s">
        <v>13</v>
      </c>
      <c r="K30" s="58" t="s">
        <v>14</v>
      </c>
      <c r="L30" s="58" t="s">
        <v>15</v>
      </c>
      <c r="M30" s="58" t="s">
        <v>16</v>
      </c>
      <c r="N30" s="58" t="s">
        <v>17</v>
      </c>
      <c r="O30" s="58" t="s">
        <v>18</v>
      </c>
      <c r="P30" s="58" t="s">
        <v>19</v>
      </c>
      <c r="Q30" s="58" t="s">
        <v>20</v>
      </c>
      <c r="R30" s="58" t="s">
        <v>21</v>
      </c>
      <c r="S30" s="58" t="s">
        <v>22</v>
      </c>
      <c r="T30" s="58" t="s">
        <v>23</v>
      </c>
      <c r="U30" s="58" t="s">
        <v>24</v>
      </c>
      <c r="V30" s="58" t="s">
        <v>25</v>
      </c>
      <c r="W30" s="58" t="s">
        <v>26</v>
      </c>
      <c r="X30" s="58" t="s">
        <v>27</v>
      </c>
      <c r="Y30" s="58" t="s">
        <v>28</v>
      </c>
      <c r="Z30" s="58" t="s">
        <v>29</v>
      </c>
      <c r="AA30" s="58" t="s">
        <v>30</v>
      </c>
      <c r="AB30" s="58" t="s">
        <v>31</v>
      </c>
      <c r="AC30" s="58" t="s">
        <v>32</v>
      </c>
      <c r="AD30" s="58" t="s">
        <v>33</v>
      </c>
      <c r="AE30" s="58" t="s">
        <v>34</v>
      </c>
      <c r="AF30" s="58" t="s">
        <v>35</v>
      </c>
      <c r="AG30" s="58" t="s">
        <v>36</v>
      </c>
      <c r="AH30" s="58" t="s">
        <v>37</v>
      </c>
      <c r="AI30" s="58" t="s">
        <v>38</v>
      </c>
      <c r="AJ30" s="58" t="s">
        <v>39</v>
      </c>
      <c r="AK30" s="58" t="s">
        <v>40</v>
      </c>
      <c r="AL30" s="58" t="s">
        <v>41</v>
      </c>
      <c r="AM30" s="58" t="s">
        <v>42</v>
      </c>
      <c r="AN30" s="58" t="s">
        <v>43</v>
      </c>
      <c r="AO30" s="58" t="s">
        <v>44</v>
      </c>
      <c r="AP30" s="58" t="s">
        <v>45</v>
      </c>
      <c r="AQ30" s="58" t="s">
        <v>46</v>
      </c>
      <c r="AR30" s="58" t="s">
        <v>47</v>
      </c>
      <c r="AS30" s="58" t="s">
        <v>48</v>
      </c>
      <c r="AT30" s="58" t="s">
        <v>49</v>
      </c>
      <c r="AU30" s="58" t="s">
        <v>50</v>
      </c>
      <c r="AV30" s="58" t="s">
        <v>51</v>
      </c>
      <c r="AW30" s="58" t="s">
        <v>52</v>
      </c>
      <c r="AX30" s="58" t="s">
        <v>53</v>
      </c>
      <c r="AY30" s="58" t="s">
        <v>54</v>
      </c>
      <c r="AZ30" s="58" t="s">
        <v>55</v>
      </c>
      <c r="BA30" s="58" t="s">
        <v>56</v>
      </c>
      <c r="BB30" s="58" t="s">
        <v>57</v>
      </c>
      <c r="BC30" s="58" t="s">
        <v>58</v>
      </c>
      <c r="BD30" s="58" t="s">
        <v>59</v>
      </c>
      <c r="BE30" s="58" t="s">
        <v>60</v>
      </c>
      <c r="BF30" s="58" t="s">
        <v>61</v>
      </c>
      <c r="BG30" s="58" t="s">
        <v>62</v>
      </c>
      <c r="BH30" s="58" t="s">
        <v>63</v>
      </c>
      <c r="BI30" s="58" t="s">
        <v>64</v>
      </c>
      <c r="BJ30" s="58" t="s">
        <v>65</v>
      </c>
      <c r="BK30" s="58" t="s">
        <v>66</v>
      </c>
      <c r="BL30" s="58" t="s">
        <v>67</v>
      </c>
      <c r="BM30" s="58" t="s">
        <v>68</v>
      </c>
      <c r="BN30" s="58" t="s">
        <v>69</v>
      </c>
      <c r="BO30" s="58" t="s">
        <v>70</v>
      </c>
      <c r="BP30" s="58" t="s">
        <v>71</v>
      </c>
      <c r="BQ30" s="58" t="s">
        <v>72</v>
      </c>
      <c r="BR30" s="58" t="s">
        <v>73</v>
      </c>
      <c r="BS30" s="58" t="s">
        <v>74</v>
      </c>
      <c r="BT30" s="58" t="s">
        <v>75</v>
      </c>
      <c r="BU30" s="58" t="s">
        <v>76</v>
      </c>
      <c r="BV30" s="58" t="s">
        <v>77</v>
      </c>
      <c r="BW30" s="58" t="s">
        <v>78</v>
      </c>
      <c r="BX30" s="58" t="s">
        <v>79</v>
      </c>
      <c r="BY30" s="58" t="s">
        <v>80</v>
      </c>
      <c r="BZ30" s="58" t="s">
        <v>81</v>
      </c>
      <c r="CA30" s="58" t="s">
        <v>82</v>
      </c>
      <c r="CB30" s="58" t="s">
        <v>83</v>
      </c>
      <c r="CC30" s="58" t="s">
        <v>84</v>
      </c>
      <c r="CD30" s="58" t="s">
        <v>85</v>
      </c>
      <c r="CE30" s="58" t="s">
        <v>86</v>
      </c>
      <c r="CF30" s="58" t="s">
        <v>87</v>
      </c>
      <c r="CG30" s="58" t="s">
        <v>88</v>
      </c>
      <c r="CH30" s="58" t="s">
        <v>89</v>
      </c>
      <c r="CI30" s="58" t="s">
        <v>90</v>
      </c>
      <c r="CJ30" s="58" t="s">
        <v>91</v>
      </c>
      <c r="CK30" s="58" t="s">
        <v>92</v>
      </c>
      <c r="CL30" s="58" t="s">
        <v>93</v>
      </c>
      <c r="CM30" s="58" t="s">
        <v>94</v>
      </c>
      <c r="CN30" s="58" t="s">
        <v>95</v>
      </c>
      <c r="CO30" s="58" t="s">
        <v>96</v>
      </c>
      <c r="CP30" s="59" t="s">
        <v>97</v>
      </c>
    </row>
    <row r="31" spans="2:94" ht="15" x14ac:dyDescent="0.2">
      <c r="B31" s="165" t="s">
        <v>113</v>
      </c>
      <c r="C31" s="60"/>
      <c r="D31" s="19"/>
      <c r="E31" s="19" t="s">
        <v>101</v>
      </c>
      <c r="F31" s="20" t="s">
        <v>114</v>
      </c>
      <c r="G31" s="20"/>
      <c r="H31" s="19" t="s">
        <v>108</v>
      </c>
      <c r="I31" s="61"/>
      <c r="J31" s="62"/>
      <c r="K31" s="21"/>
      <c r="L31" s="22"/>
      <c r="M31" s="22"/>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4"/>
    </row>
    <row r="32" spans="2:94" ht="15" x14ac:dyDescent="0.2">
      <c r="B32" s="173"/>
      <c r="C32" s="63"/>
      <c r="D32" s="26"/>
      <c r="E32" s="26" t="s">
        <v>101</v>
      </c>
      <c r="F32" s="28" t="s">
        <v>114</v>
      </c>
      <c r="G32" s="28"/>
      <c r="H32" s="26" t="s">
        <v>115</v>
      </c>
      <c r="I32" s="64"/>
      <c r="J32" s="65"/>
      <c r="K32" s="29"/>
      <c r="L32" s="30"/>
      <c r="M32" s="30"/>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2"/>
    </row>
    <row r="33" spans="2:94" ht="15" x14ac:dyDescent="0.2">
      <c r="B33" s="173"/>
      <c r="C33" s="63"/>
      <c r="D33" s="26"/>
      <c r="E33" s="26" t="s">
        <v>106</v>
      </c>
      <c r="F33" s="26" t="s">
        <v>116</v>
      </c>
      <c r="G33" s="26"/>
      <c r="H33" s="26" t="s">
        <v>108</v>
      </c>
      <c r="I33" s="66"/>
      <c r="J33" s="65"/>
      <c r="K33" s="29"/>
      <c r="L33" s="30"/>
      <c r="M33" s="30"/>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2"/>
    </row>
    <row r="34" spans="2:94" ht="15" x14ac:dyDescent="0.2">
      <c r="B34" s="173"/>
      <c r="C34" s="63"/>
      <c r="D34" s="26"/>
      <c r="E34" s="26" t="s">
        <v>106</v>
      </c>
      <c r="F34" s="26" t="s">
        <v>117</v>
      </c>
      <c r="G34" s="26"/>
      <c r="H34" s="26" t="s">
        <v>108</v>
      </c>
      <c r="I34" s="66"/>
      <c r="J34" s="65"/>
      <c r="K34" s="29"/>
      <c r="L34" s="30"/>
      <c r="M34" s="30"/>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2"/>
    </row>
    <row r="35" spans="2:94" ht="15" x14ac:dyDescent="0.2">
      <c r="B35" s="173"/>
      <c r="C35" s="63"/>
      <c r="D35" s="26"/>
      <c r="E35" s="26" t="s">
        <v>106</v>
      </c>
      <c r="F35" s="26" t="s">
        <v>118</v>
      </c>
      <c r="G35" s="26"/>
      <c r="H35" s="26" t="s">
        <v>108</v>
      </c>
      <c r="I35" s="66"/>
      <c r="J35" s="65"/>
      <c r="K35" s="29"/>
      <c r="L35" s="30"/>
      <c r="M35" s="30"/>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2"/>
    </row>
    <row r="36" spans="2:94" ht="15" x14ac:dyDescent="0.2">
      <c r="B36" s="173"/>
      <c r="C36" s="63"/>
      <c r="D36" s="26"/>
      <c r="E36" s="26" t="s">
        <v>106</v>
      </c>
      <c r="F36" s="26" t="s">
        <v>119</v>
      </c>
      <c r="G36" s="26"/>
      <c r="H36" s="26" t="s">
        <v>108</v>
      </c>
      <c r="I36" s="64"/>
      <c r="J36" s="65"/>
      <c r="K36" s="29"/>
      <c r="L36" s="30"/>
      <c r="M36" s="30"/>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2"/>
    </row>
    <row r="37" spans="2:94" ht="15" x14ac:dyDescent="0.2">
      <c r="B37" s="173"/>
      <c r="C37" s="63"/>
      <c r="D37" s="26"/>
      <c r="E37" s="26" t="s">
        <v>106</v>
      </c>
      <c r="F37" s="26" t="s">
        <v>120</v>
      </c>
      <c r="G37" s="26"/>
      <c r="H37" s="26" t="s">
        <v>108</v>
      </c>
      <c r="I37" s="66"/>
      <c r="J37" s="65"/>
      <c r="K37" s="29"/>
      <c r="L37" s="30"/>
      <c r="M37" s="30"/>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2"/>
    </row>
    <row r="38" spans="2:94" ht="15" x14ac:dyDescent="0.2">
      <c r="B38" s="173"/>
      <c r="C38" s="63"/>
      <c r="D38" s="26"/>
      <c r="E38" s="26" t="s">
        <v>106</v>
      </c>
      <c r="F38" s="26" t="s">
        <v>121</v>
      </c>
      <c r="G38" s="26"/>
      <c r="H38" s="26" t="s">
        <v>108</v>
      </c>
      <c r="I38" s="64"/>
      <c r="J38" s="67"/>
      <c r="K38" s="29"/>
      <c r="L38" s="30"/>
      <c r="M38" s="30"/>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2"/>
    </row>
    <row r="39" spans="2:94" ht="15.75" thickBot="1" x14ac:dyDescent="0.25">
      <c r="B39" s="173"/>
      <c r="C39" s="63"/>
      <c r="D39" s="26"/>
      <c r="E39" s="26" t="s">
        <v>106</v>
      </c>
      <c r="F39" s="26" t="s">
        <v>122</v>
      </c>
      <c r="G39" s="26"/>
      <c r="H39" s="26" t="s">
        <v>108</v>
      </c>
      <c r="I39" s="66"/>
      <c r="J39" s="67"/>
      <c r="K39" s="29"/>
      <c r="L39" s="30"/>
      <c r="M39" s="30"/>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2"/>
    </row>
    <row r="40" spans="2:94" ht="15" x14ac:dyDescent="0.2">
      <c r="B40" s="173"/>
      <c r="C40" s="18" t="s">
        <v>197</v>
      </c>
      <c r="D40" s="26" t="s">
        <v>123</v>
      </c>
      <c r="E40" s="26" t="s">
        <v>106</v>
      </c>
      <c r="F40" s="26" t="s">
        <v>124</v>
      </c>
      <c r="G40" s="26"/>
      <c r="H40" s="26" t="s">
        <v>108</v>
      </c>
      <c r="I40" s="66"/>
      <c r="J40" s="67"/>
      <c r="K40" s="29"/>
      <c r="L40" s="30"/>
      <c r="M40" s="30"/>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2"/>
    </row>
    <row r="41" spans="2:94" ht="15" x14ac:dyDescent="0.2">
      <c r="B41" s="173"/>
      <c r="C41" s="63"/>
      <c r="D41" s="26"/>
      <c r="E41" s="26" t="s">
        <v>106</v>
      </c>
      <c r="F41" s="26" t="s">
        <v>124</v>
      </c>
      <c r="G41" s="26"/>
      <c r="H41" s="26" t="s">
        <v>108</v>
      </c>
      <c r="I41" s="66"/>
      <c r="J41" s="67"/>
      <c r="K41" s="29"/>
      <c r="L41" s="30"/>
      <c r="M41" s="30"/>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2"/>
    </row>
    <row r="42" spans="2:94" ht="15" x14ac:dyDescent="0.2">
      <c r="B42" s="173"/>
      <c r="C42" s="63"/>
      <c r="D42" s="26"/>
      <c r="E42" s="26" t="s">
        <v>106</v>
      </c>
      <c r="F42" s="26" t="s">
        <v>124</v>
      </c>
      <c r="G42" s="26"/>
      <c r="H42" s="26" t="s">
        <v>108</v>
      </c>
      <c r="I42" s="66"/>
      <c r="J42" s="67"/>
      <c r="K42" s="29"/>
      <c r="L42" s="30"/>
      <c r="M42" s="30"/>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2"/>
    </row>
    <row r="43" spans="2:94" ht="15" x14ac:dyDescent="0.2">
      <c r="B43" s="173"/>
      <c r="C43" s="63"/>
      <c r="D43" s="26"/>
      <c r="E43" s="26" t="s">
        <v>106</v>
      </c>
      <c r="F43" s="26" t="s">
        <v>124</v>
      </c>
      <c r="G43" s="26"/>
      <c r="H43" s="26" t="s">
        <v>108</v>
      </c>
      <c r="I43" s="66"/>
      <c r="J43" s="67"/>
      <c r="K43" s="29"/>
      <c r="L43" s="30"/>
      <c r="M43" s="30"/>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2"/>
    </row>
    <row r="44" spans="2:94" ht="15" x14ac:dyDescent="0.2">
      <c r="B44" s="173"/>
      <c r="C44" s="63"/>
      <c r="D44" s="26"/>
      <c r="E44" s="26" t="s">
        <v>106</v>
      </c>
      <c r="F44" s="26" t="s">
        <v>124</v>
      </c>
      <c r="G44" s="26"/>
      <c r="H44" s="26" t="s">
        <v>108</v>
      </c>
      <c r="I44" s="66"/>
      <c r="J44" s="67"/>
      <c r="K44" s="29"/>
      <c r="L44" s="30"/>
      <c r="M44" s="30"/>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2"/>
    </row>
    <row r="45" spans="2:94" x14ac:dyDescent="0.2">
      <c r="B45" s="173"/>
      <c r="C45" s="63"/>
      <c r="D45" s="26"/>
      <c r="E45" s="26" t="s">
        <v>106</v>
      </c>
      <c r="F45" s="26" t="s">
        <v>125</v>
      </c>
      <c r="G45" s="26"/>
      <c r="H45" s="26" t="s">
        <v>108</v>
      </c>
      <c r="I45" s="68"/>
      <c r="J45" s="30"/>
      <c r="K45" s="30"/>
      <c r="L45" s="30"/>
      <c r="M45" s="30"/>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2"/>
    </row>
    <row r="46" spans="2:94" x14ac:dyDescent="0.2">
      <c r="B46" s="173"/>
      <c r="C46" s="63"/>
      <c r="D46" s="26"/>
      <c r="E46" s="26" t="s">
        <v>106</v>
      </c>
      <c r="F46" s="26" t="s">
        <v>126</v>
      </c>
      <c r="G46" s="26"/>
      <c r="H46" s="26" t="s">
        <v>108</v>
      </c>
      <c r="I46" s="68"/>
      <c r="J46" s="30"/>
      <c r="K46" s="30"/>
      <c r="L46" s="30"/>
      <c r="M46" s="30"/>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2"/>
    </row>
    <row r="47" spans="2:94" x14ac:dyDescent="0.2">
      <c r="B47" s="173"/>
      <c r="C47" s="63"/>
      <c r="D47" s="26"/>
      <c r="E47" s="26" t="s">
        <v>106</v>
      </c>
      <c r="F47" s="26" t="s">
        <v>127</v>
      </c>
      <c r="G47" s="26"/>
      <c r="H47" s="26" t="s">
        <v>108</v>
      </c>
      <c r="I47" s="68"/>
      <c r="J47" s="30"/>
      <c r="K47" s="30"/>
      <c r="L47" s="30"/>
      <c r="M47" s="30"/>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2"/>
    </row>
    <row r="48" spans="2:94" x14ac:dyDescent="0.2">
      <c r="B48" s="173"/>
      <c r="C48" s="63"/>
      <c r="D48" s="26"/>
      <c r="E48" s="26" t="s">
        <v>106</v>
      </c>
      <c r="F48" s="26" t="s">
        <v>128</v>
      </c>
      <c r="G48" s="26"/>
      <c r="H48" s="26" t="s">
        <v>108</v>
      </c>
      <c r="I48" s="68"/>
      <c r="J48" s="30"/>
      <c r="K48" s="30"/>
      <c r="L48" s="30"/>
      <c r="M48" s="30"/>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2"/>
    </row>
    <row r="49" spans="2:94" ht="28.5" x14ac:dyDescent="0.2">
      <c r="B49" s="173"/>
      <c r="C49" s="63"/>
      <c r="D49" s="26"/>
      <c r="E49" s="26" t="s">
        <v>106</v>
      </c>
      <c r="F49" s="26" t="s">
        <v>129</v>
      </c>
      <c r="G49" s="26"/>
      <c r="H49" s="26" t="s">
        <v>108</v>
      </c>
      <c r="I49" s="68"/>
      <c r="J49" s="30"/>
      <c r="K49" s="30"/>
      <c r="L49" s="30"/>
      <c r="M49" s="30"/>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2"/>
    </row>
    <row r="50" spans="2:94" x14ac:dyDescent="0.2">
      <c r="B50" s="173"/>
      <c r="C50" s="63"/>
      <c r="D50" s="26"/>
      <c r="E50" s="26" t="s">
        <v>106</v>
      </c>
      <c r="F50" s="26" t="s">
        <v>130</v>
      </c>
      <c r="G50" s="26"/>
      <c r="H50" s="26" t="s">
        <v>108</v>
      </c>
      <c r="I50" s="68"/>
      <c r="J50" s="30"/>
      <c r="K50" s="30"/>
      <c r="L50" s="30"/>
      <c r="M50" s="30"/>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2"/>
    </row>
    <row r="51" spans="2:94" x14ac:dyDescent="0.2">
      <c r="B51" s="173"/>
      <c r="C51" s="63"/>
      <c r="D51" s="26"/>
      <c r="E51" s="26" t="s">
        <v>106</v>
      </c>
      <c r="F51" s="26" t="s">
        <v>131</v>
      </c>
      <c r="G51" s="26"/>
      <c r="H51" s="26" t="s">
        <v>108</v>
      </c>
      <c r="I51" s="68"/>
      <c r="J51" s="30"/>
      <c r="K51" s="30"/>
      <c r="L51" s="30"/>
      <c r="M51" s="30"/>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2"/>
    </row>
    <row r="52" spans="2:94" x14ac:dyDescent="0.2">
      <c r="B52" s="173"/>
      <c r="C52" s="63"/>
      <c r="D52" s="26"/>
      <c r="E52" s="26" t="s">
        <v>106</v>
      </c>
      <c r="F52" s="26" t="s">
        <v>132</v>
      </c>
      <c r="G52" s="26"/>
      <c r="H52" s="26" t="s">
        <v>108</v>
      </c>
      <c r="I52" s="68"/>
      <c r="J52" s="30"/>
      <c r="K52" s="30"/>
      <c r="L52" s="30"/>
      <c r="M52" s="30"/>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2"/>
    </row>
    <row r="53" spans="2:94" x14ac:dyDescent="0.2">
      <c r="B53" s="173"/>
      <c r="C53" s="63"/>
      <c r="D53" s="26"/>
      <c r="E53" s="26" t="s">
        <v>106</v>
      </c>
      <c r="F53" s="26" t="s">
        <v>133</v>
      </c>
      <c r="G53" s="26"/>
      <c r="H53" s="26" t="s">
        <v>108</v>
      </c>
      <c r="I53" s="68"/>
      <c r="J53" s="30"/>
      <c r="K53" s="30"/>
      <c r="L53" s="30"/>
      <c r="M53" s="30"/>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2"/>
    </row>
    <row r="54" spans="2:94" x14ac:dyDescent="0.2">
      <c r="B54" s="173"/>
      <c r="C54" s="63"/>
      <c r="D54" s="26"/>
      <c r="E54" s="26" t="s">
        <v>106</v>
      </c>
      <c r="F54" s="26" t="s">
        <v>134</v>
      </c>
      <c r="G54" s="26"/>
      <c r="H54" s="26" t="s">
        <v>108</v>
      </c>
      <c r="I54" s="68"/>
      <c r="J54" s="30"/>
      <c r="K54" s="30"/>
      <c r="L54" s="30"/>
      <c r="M54" s="30"/>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2"/>
    </row>
    <row r="55" spans="2:94" x14ac:dyDescent="0.2">
      <c r="B55" s="173"/>
      <c r="C55" s="63"/>
      <c r="D55" s="26"/>
      <c r="E55" s="26" t="s">
        <v>106</v>
      </c>
      <c r="F55" s="26" t="s">
        <v>135</v>
      </c>
      <c r="G55" s="26"/>
      <c r="H55" s="26" t="s">
        <v>108</v>
      </c>
      <c r="I55" s="68"/>
      <c r="J55" s="30"/>
      <c r="K55" s="30"/>
      <c r="L55" s="30"/>
      <c r="M55" s="30"/>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2"/>
    </row>
    <row r="56" spans="2:94" x14ac:dyDescent="0.2">
      <c r="B56" s="173"/>
      <c r="C56" s="63"/>
      <c r="D56" s="26"/>
      <c r="E56" s="26" t="s">
        <v>106</v>
      </c>
      <c r="F56" s="26" t="s">
        <v>136</v>
      </c>
      <c r="G56" s="26"/>
      <c r="H56" s="26" t="s">
        <v>108</v>
      </c>
      <c r="I56" s="68"/>
      <c r="J56" s="30"/>
      <c r="K56" s="30"/>
      <c r="L56" s="30"/>
      <c r="M56" s="30"/>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2"/>
    </row>
    <row r="57" spans="2:94" x14ac:dyDescent="0.2">
      <c r="B57" s="173"/>
      <c r="C57" s="63"/>
      <c r="D57" s="26"/>
      <c r="E57" s="26" t="s">
        <v>106</v>
      </c>
      <c r="F57" s="26" t="s">
        <v>137</v>
      </c>
      <c r="G57" s="26"/>
      <c r="H57" s="26" t="s">
        <v>108</v>
      </c>
      <c r="I57" s="68"/>
      <c r="J57" s="30"/>
      <c r="K57" s="30"/>
      <c r="L57" s="30"/>
      <c r="M57" s="30"/>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2"/>
    </row>
    <row r="58" spans="2:94" x14ac:dyDescent="0.2">
      <c r="B58" s="173"/>
      <c r="C58" s="63"/>
      <c r="D58" s="26"/>
      <c r="E58" s="26" t="s">
        <v>106</v>
      </c>
      <c r="F58" s="26" t="s">
        <v>138</v>
      </c>
      <c r="G58" s="26"/>
      <c r="H58" s="26" t="s">
        <v>108</v>
      </c>
      <c r="I58" s="68"/>
      <c r="J58" s="30"/>
      <c r="K58" s="30"/>
      <c r="L58" s="30"/>
      <c r="M58" s="30"/>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2"/>
    </row>
    <row r="59" spans="2:94" x14ac:dyDescent="0.2">
      <c r="B59" s="173"/>
      <c r="C59" s="63"/>
      <c r="D59" s="26"/>
      <c r="E59" s="26" t="s">
        <v>106</v>
      </c>
      <c r="F59" s="26" t="s">
        <v>139</v>
      </c>
      <c r="G59" s="26"/>
      <c r="H59" s="26" t="s">
        <v>108</v>
      </c>
      <c r="I59" s="68"/>
      <c r="J59" s="30"/>
      <c r="K59" s="30"/>
      <c r="L59" s="30"/>
      <c r="M59" s="30"/>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2"/>
    </row>
    <row r="60" spans="2:94" x14ac:dyDescent="0.2">
      <c r="B60" s="173"/>
      <c r="C60" s="63"/>
      <c r="D60" s="26"/>
      <c r="E60" s="26" t="s">
        <v>106</v>
      </c>
      <c r="F60" s="26" t="s">
        <v>140</v>
      </c>
      <c r="G60" s="26"/>
      <c r="H60" s="26" t="s">
        <v>108</v>
      </c>
      <c r="I60" s="68"/>
      <c r="J60" s="30"/>
      <c r="K60" s="30"/>
      <c r="L60" s="30"/>
      <c r="M60" s="30"/>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2"/>
    </row>
    <row r="61" spans="2:94" x14ac:dyDescent="0.2">
      <c r="B61" s="173"/>
      <c r="C61" s="63"/>
      <c r="D61" s="26"/>
      <c r="E61" s="26" t="s">
        <v>106</v>
      </c>
      <c r="F61" s="26" t="s">
        <v>141</v>
      </c>
      <c r="G61" s="26"/>
      <c r="H61" s="26" t="s">
        <v>108</v>
      </c>
      <c r="I61" s="68"/>
      <c r="J61" s="30"/>
      <c r="K61" s="30"/>
      <c r="L61" s="30"/>
      <c r="M61" s="30"/>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2"/>
    </row>
    <row r="62" spans="2:94" x14ac:dyDescent="0.2">
      <c r="B62" s="173"/>
      <c r="C62" s="63"/>
      <c r="D62" s="26"/>
      <c r="E62" s="26" t="s">
        <v>106</v>
      </c>
      <c r="F62" s="26" t="s">
        <v>142</v>
      </c>
      <c r="G62" s="26"/>
      <c r="H62" s="26" t="s">
        <v>108</v>
      </c>
      <c r="I62" s="68"/>
      <c r="J62" s="30"/>
      <c r="K62" s="30"/>
      <c r="L62" s="30"/>
      <c r="M62" s="30"/>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2"/>
    </row>
    <row r="63" spans="2:94" x14ac:dyDescent="0.2">
      <c r="B63" s="173"/>
      <c r="C63" s="63"/>
      <c r="D63" s="26"/>
      <c r="E63" s="26" t="s">
        <v>106</v>
      </c>
      <c r="F63" s="26" t="s">
        <v>143</v>
      </c>
      <c r="G63" s="26"/>
      <c r="H63" s="26" t="s">
        <v>108</v>
      </c>
      <c r="I63" s="30"/>
      <c r="J63" s="30"/>
      <c r="K63" s="30"/>
      <c r="L63" s="30"/>
      <c r="M63" s="30"/>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2"/>
    </row>
    <row r="64" spans="2:94" x14ac:dyDescent="0.2">
      <c r="B64" s="173"/>
      <c r="C64" s="63"/>
      <c r="D64" s="26"/>
      <c r="E64" s="26" t="s">
        <v>106</v>
      </c>
      <c r="F64" s="26" t="s">
        <v>144</v>
      </c>
      <c r="G64" s="26"/>
      <c r="H64" s="26" t="s">
        <v>108</v>
      </c>
      <c r="I64" s="30"/>
      <c r="J64" s="30"/>
      <c r="K64" s="30"/>
      <c r="L64" s="30"/>
      <c r="M64" s="30"/>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2"/>
    </row>
    <row r="65" spans="2:94" x14ac:dyDescent="0.2">
      <c r="B65" s="173"/>
      <c r="C65" s="63"/>
      <c r="D65" s="26"/>
      <c r="E65" s="26" t="s">
        <v>106</v>
      </c>
      <c r="F65" s="26" t="s">
        <v>145</v>
      </c>
      <c r="G65" s="26"/>
      <c r="H65" s="26" t="s">
        <v>108</v>
      </c>
      <c r="I65" s="30"/>
      <c r="J65" s="30"/>
      <c r="K65" s="30"/>
      <c r="L65" s="30"/>
      <c r="M65" s="30"/>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2"/>
    </row>
    <row r="66" spans="2:94" x14ac:dyDescent="0.2">
      <c r="B66" s="173"/>
      <c r="C66" s="63"/>
      <c r="D66" s="26"/>
      <c r="E66" s="26" t="s">
        <v>106</v>
      </c>
      <c r="F66" s="26" t="s">
        <v>146</v>
      </c>
      <c r="G66" s="26"/>
      <c r="H66" s="26" t="s">
        <v>108</v>
      </c>
      <c r="I66" s="30"/>
      <c r="J66" s="30"/>
      <c r="K66" s="30"/>
      <c r="L66" s="30"/>
      <c r="M66" s="30"/>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2"/>
    </row>
    <row r="67" spans="2:94" x14ac:dyDescent="0.2">
      <c r="B67" s="173"/>
      <c r="C67" s="63"/>
      <c r="D67" s="26"/>
      <c r="E67" s="26" t="s">
        <v>106</v>
      </c>
      <c r="F67" s="26" t="s">
        <v>147</v>
      </c>
      <c r="G67" s="26"/>
      <c r="H67" s="26" t="s">
        <v>108</v>
      </c>
      <c r="I67" s="30"/>
      <c r="J67" s="30"/>
      <c r="K67" s="30"/>
      <c r="L67" s="30"/>
      <c r="M67" s="30"/>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2"/>
    </row>
    <row r="68" spans="2:94" x14ac:dyDescent="0.2">
      <c r="B68" s="173"/>
      <c r="C68" s="63"/>
      <c r="D68" s="26"/>
      <c r="E68" s="26" t="s">
        <v>106</v>
      </c>
      <c r="F68" s="26" t="s">
        <v>148</v>
      </c>
      <c r="G68" s="26"/>
      <c r="H68" s="26" t="s">
        <v>108</v>
      </c>
      <c r="I68" s="30"/>
      <c r="J68" s="30"/>
      <c r="K68" s="30"/>
      <c r="L68" s="30"/>
      <c r="M68" s="30"/>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2"/>
    </row>
    <row r="69" spans="2:94" x14ac:dyDescent="0.2">
      <c r="B69" s="173"/>
      <c r="C69" s="63"/>
      <c r="D69" s="26"/>
      <c r="E69" s="26" t="s">
        <v>149</v>
      </c>
      <c r="F69" s="26"/>
      <c r="G69" s="26"/>
      <c r="H69" s="26"/>
      <c r="I69" s="30"/>
      <c r="J69" s="30"/>
      <c r="K69" s="30"/>
      <c r="L69" s="30"/>
      <c r="M69" s="30"/>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2"/>
    </row>
    <row r="70" spans="2:94" x14ac:dyDescent="0.2">
      <c r="B70" s="173"/>
      <c r="C70" s="69"/>
      <c r="D70" s="31"/>
      <c r="E70" s="26" t="s">
        <v>150</v>
      </c>
      <c r="F70" s="26"/>
      <c r="G70" s="31"/>
      <c r="H70" s="31"/>
      <c r="I70" s="30"/>
      <c r="J70" s="30"/>
      <c r="K70" s="30"/>
      <c r="L70" s="30"/>
      <c r="M70" s="30"/>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2"/>
    </row>
    <row r="71" spans="2:94" ht="15" thickBot="1" x14ac:dyDescent="0.25">
      <c r="B71" s="174"/>
      <c r="C71" s="70"/>
      <c r="D71" s="71"/>
      <c r="E71" s="72" t="s">
        <v>151</v>
      </c>
      <c r="F71" s="72"/>
      <c r="G71" s="71"/>
      <c r="H71" s="71"/>
      <c r="I71" s="73"/>
      <c r="J71" s="73"/>
      <c r="K71" s="73"/>
      <c r="L71" s="73"/>
      <c r="M71" s="73"/>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1"/>
      <c r="BR71" s="71"/>
      <c r="BS71" s="71"/>
      <c r="BT71" s="71"/>
      <c r="BU71" s="71"/>
      <c r="BV71" s="71"/>
      <c r="BW71" s="71"/>
      <c r="BX71" s="71"/>
      <c r="BY71" s="71"/>
      <c r="BZ71" s="71"/>
      <c r="CA71" s="71"/>
      <c r="CB71" s="71"/>
      <c r="CC71" s="71"/>
      <c r="CD71" s="71"/>
      <c r="CE71" s="71"/>
      <c r="CF71" s="71"/>
      <c r="CG71" s="71"/>
      <c r="CH71" s="71"/>
      <c r="CI71" s="71"/>
      <c r="CJ71" s="71"/>
      <c r="CK71" s="71"/>
      <c r="CL71" s="71"/>
      <c r="CM71" s="71"/>
      <c r="CN71" s="71"/>
      <c r="CO71" s="71"/>
      <c r="CP71" s="42"/>
    </row>
    <row r="73" spans="2:94" ht="15" thickBot="1" x14ac:dyDescent="0.25"/>
    <row r="74" spans="2:94" ht="15" thickBot="1" x14ac:dyDescent="0.25">
      <c r="B74" s="74" t="s">
        <v>1</v>
      </c>
      <c r="C74" s="4" t="str">
        <f>'[1]TITLE PAGE'!$D$18</f>
        <v>Essex and Suffolk Water</v>
      </c>
      <c r="D74" s="74" t="s">
        <v>2</v>
      </c>
      <c r="E74" s="75"/>
    </row>
    <row r="75" spans="2:94" ht="15" thickBot="1" x14ac:dyDescent="0.25">
      <c r="B75" s="9"/>
      <c r="C75" s="9"/>
      <c r="D75" s="9"/>
      <c r="E75" s="9"/>
    </row>
    <row r="76" spans="2:94" ht="15.75" thickBot="1" x14ac:dyDescent="0.25">
      <c r="B76" s="163" t="s">
        <v>152</v>
      </c>
      <c r="C76" s="164"/>
      <c r="D76" s="76" t="s">
        <v>153</v>
      </c>
      <c r="E76" s="76" t="s">
        <v>153</v>
      </c>
      <c r="F76" s="77"/>
      <c r="G76" s="77"/>
      <c r="H76" s="77"/>
      <c r="I76" s="77"/>
      <c r="J76" s="77"/>
      <c r="K76" s="77"/>
      <c r="L76" s="78"/>
      <c r="M76" s="77"/>
    </row>
    <row r="77" spans="2:94" x14ac:dyDescent="0.2">
      <c r="B77" s="79" t="s">
        <v>154</v>
      </c>
      <c r="C77" s="80"/>
      <c r="D77" s="81"/>
      <c r="E77" s="35"/>
      <c r="F77" s="77"/>
      <c r="G77" s="77"/>
      <c r="H77" s="77"/>
      <c r="I77" s="77"/>
      <c r="J77" s="77"/>
      <c r="K77" s="77"/>
      <c r="L77" s="78"/>
      <c r="M77" s="77"/>
    </row>
    <row r="78" spans="2:94" x14ac:dyDescent="0.2">
      <c r="B78" s="82" t="s">
        <v>155</v>
      </c>
      <c r="C78" s="77" t="s">
        <v>156</v>
      </c>
      <c r="D78" s="83">
        <f>3.5%</f>
        <v>3.5000000000000003E-2</v>
      </c>
      <c r="E78" s="35"/>
      <c r="F78" s="77"/>
      <c r="G78" s="77"/>
      <c r="H78" s="77"/>
      <c r="I78" s="77"/>
      <c r="J78" s="77"/>
      <c r="K78" s="77"/>
      <c r="L78" s="78"/>
      <c r="M78" s="77"/>
    </row>
    <row r="79" spans="2:94" x14ac:dyDescent="0.2">
      <c r="B79" s="82" t="s">
        <v>157</v>
      </c>
      <c r="C79" s="77" t="s">
        <v>158</v>
      </c>
      <c r="D79" s="83">
        <v>2.92E-2</v>
      </c>
      <c r="E79" s="35"/>
      <c r="F79" s="77"/>
      <c r="G79" s="77"/>
      <c r="H79" s="77"/>
      <c r="I79" s="77"/>
      <c r="J79" s="77"/>
      <c r="K79" s="77"/>
      <c r="L79" s="78"/>
      <c r="M79" s="77"/>
    </row>
    <row r="80" spans="2:94" x14ac:dyDescent="0.2">
      <c r="B80" s="82" t="s">
        <v>159</v>
      </c>
      <c r="C80" s="77" t="s">
        <v>160</v>
      </c>
      <c r="D80" s="84">
        <v>5</v>
      </c>
      <c r="E80" s="35"/>
      <c r="F80" s="77"/>
      <c r="G80" s="77"/>
      <c r="H80" s="77"/>
      <c r="I80" s="77"/>
      <c r="J80" s="77"/>
      <c r="K80" s="77"/>
      <c r="L80" s="78"/>
      <c r="M80" s="77"/>
    </row>
    <row r="81" spans="2:13" x14ac:dyDescent="0.2">
      <c r="B81" s="82" t="s">
        <v>161</v>
      </c>
      <c r="C81" s="77" t="s">
        <v>162</v>
      </c>
      <c r="D81" s="85">
        <v>1000</v>
      </c>
      <c r="E81" s="35"/>
      <c r="F81" s="77"/>
      <c r="G81" s="77"/>
      <c r="H81" s="77"/>
      <c r="I81" s="77"/>
      <c r="J81" s="77"/>
      <c r="K81" s="77"/>
      <c r="L81" s="78"/>
      <c r="M81" s="77"/>
    </row>
    <row r="82" spans="2:13" x14ac:dyDescent="0.2">
      <c r="B82" s="86" t="s">
        <v>163</v>
      </c>
      <c r="C82" s="87" t="s">
        <v>164</v>
      </c>
      <c r="D82" s="88">
        <f>1/D80</f>
        <v>0.2</v>
      </c>
      <c r="E82" s="35"/>
      <c r="F82" s="77"/>
      <c r="G82" s="77"/>
      <c r="H82" s="77"/>
      <c r="I82" s="77"/>
      <c r="J82" s="77"/>
      <c r="K82" s="77"/>
      <c r="L82" s="78"/>
      <c r="M82" s="77"/>
    </row>
    <row r="83" spans="2:13" x14ac:dyDescent="0.2">
      <c r="B83" s="78"/>
      <c r="C83" s="77"/>
      <c r="D83" s="77"/>
      <c r="E83" s="77"/>
      <c r="F83" s="77"/>
      <c r="G83" s="77"/>
      <c r="H83" s="77"/>
      <c r="I83" s="77"/>
      <c r="J83" s="77"/>
      <c r="K83" s="77"/>
      <c r="L83" s="78"/>
      <c r="M83" s="77"/>
    </row>
    <row r="84" spans="2:13" ht="15" thickBot="1" x14ac:dyDescent="0.25">
      <c r="B84" s="78"/>
      <c r="C84" s="77"/>
      <c r="D84" s="77"/>
      <c r="E84" s="89">
        <v>1</v>
      </c>
      <c r="F84" s="89">
        <v>2</v>
      </c>
      <c r="G84" s="89">
        <v>3</v>
      </c>
      <c r="H84" s="89">
        <v>4</v>
      </c>
      <c r="I84" s="89">
        <v>5</v>
      </c>
      <c r="K84" s="77"/>
      <c r="L84" s="78"/>
      <c r="M84" s="77"/>
    </row>
    <row r="85" spans="2:13" x14ac:dyDescent="0.2">
      <c r="B85" s="90"/>
      <c r="C85" s="91"/>
      <c r="D85" s="91"/>
      <c r="E85" s="92" t="s">
        <v>165</v>
      </c>
      <c r="F85" s="92" t="s">
        <v>166</v>
      </c>
      <c r="G85" s="92" t="s">
        <v>167</v>
      </c>
      <c r="H85" s="92" t="s">
        <v>168</v>
      </c>
      <c r="I85" s="93" t="s">
        <v>169</v>
      </c>
      <c r="J85" s="77"/>
      <c r="K85" s="153" t="s">
        <v>170</v>
      </c>
      <c r="L85" s="154"/>
      <c r="M85" s="77"/>
    </row>
    <row r="86" spans="2:13" ht="15" thickBot="1" x14ac:dyDescent="0.25">
      <c r="B86" s="94" t="s">
        <v>171</v>
      </c>
      <c r="C86" s="95" t="s">
        <v>105</v>
      </c>
      <c r="D86" s="95"/>
      <c r="E86" s="96">
        <f>1/((1+$D$78)^(E84))</f>
        <v>0.96618357487922713</v>
      </c>
      <c r="F86" s="96">
        <f t="shared" ref="F86:I86" si="15">1/((1+$D$78)^(F84))</f>
        <v>0.93351070036640305</v>
      </c>
      <c r="G86" s="96">
        <f t="shared" si="15"/>
        <v>0.90194270566802237</v>
      </c>
      <c r="H86" s="96">
        <f t="shared" si="15"/>
        <v>0.87144222769857238</v>
      </c>
      <c r="I86" s="96">
        <f t="shared" si="15"/>
        <v>0.84197316685852419</v>
      </c>
      <c r="J86" s="77"/>
      <c r="K86" s="155" t="s">
        <v>172</v>
      </c>
      <c r="L86" s="156"/>
      <c r="M86" s="77"/>
    </row>
    <row r="87" spans="2:13" ht="15" thickBot="1" x14ac:dyDescent="0.25">
      <c r="B87" s="78"/>
      <c r="C87" s="77"/>
      <c r="D87" s="77"/>
      <c r="E87" s="77"/>
      <c r="F87" s="77"/>
      <c r="G87" s="77"/>
      <c r="H87" s="77"/>
      <c r="I87" s="77"/>
      <c r="J87" s="77"/>
      <c r="K87" s="97"/>
      <c r="L87" s="98"/>
      <c r="M87" s="77"/>
    </row>
    <row r="88" spans="2:13" x14ac:dyDescent="0.2">
      <c r="B88" s="99" t="s">
        <v>173</v>
      </c>
      <c r="C88" s="100"/>
      <c r="D88" s="100"/>
      <c r="E88" s="101"/>
      <c r="F88" s="101"/>
      <c r="G88" s="101"/>
      <c r="H88" s="101"/>
      <c r="I88" s="102"/>
      <c r="J88" s="77"/>
      <c r="K88" s="97"/>
      <c r="L88" s="98"/>
      <c r="M88" s="77"/>
    </row>
    <row r="89" spans="2:13" x14ac:dyDescent="0.2">
      <c r="B89" s="103"/>
      <c r="C89" s="104"/>
      <c r="D89" s="105" t="s">
        <v>174</v>
      </c>
      <c r="E89" s="106" t="s">
        <v>165</v>
      </c>
      <c r="F89" s="106" t="s">
        <v>166</v>
      </c>
      <c r="G89" s="106" t="s">
        <v>167</v>
      </c>
      <c r="H89" s="106" t="s">
        <v>168</v>
      </c>
      <c r="I89" s="107" t="s">
        <v>169</v>
      </c>
      <c r="J89" s="77"/>
      <c r="K89" s="97"/>
      <c r="L89" s="98"/>
      <c r="M89" s="77"/>
    </row>
    <row r="90" spans="2:13" x14ac:dyDescent="0.2">
      <c r="B90" s="97" t="s">
        <v>175</v>
      </c>
      <c r="C90" s="77" t="s">
        <v>176</v>
      </c>
      <c r="D90" s="108" t="s">
        <v>177</v>
      </c>
      <c r="E90" s="109">
        <f>D81</f>
        <v>1000</v>
      </c>
      <c r="F90" s="109">
        <f>E92</f>
        <v>800</v>
      </c>
      <c r="G90" s="109">
        <f>F92</f>
        <v>600</v>
      </c>
      <c r="H90" s="109">
        <f>G92</f>
        <v>400</v>
      </c>
      <c r="I90" s="110">
        <f>H92</f>
        <v>200</v>
      </c>
      <c r="J90" s="77"/>
      <c r="K90" s="157" t="s">
        <v>178</v>
      </c>
      <c r="L90" s="158"/>
      <c r="M90" s="77"/>
    </row>
    <row r="91" spans="2:13" x14ac:dyDescent="0.2">
      <c r="B91" s="97" t="s">
        <v>179</v>
      </c>
      <c r="C91" s="77" t="s">
        <v>180</v>
      </c>
      <c r="D91" s="108" t="s">
        <v>177</v>
      </c>
      <c r="E91" s="109">
        <f>$E$90*$D$82</f>
        <v>200</v>
      </c>
      <c r="F91" s="109">
        <f>$E$90*$D$82</f>
        <v>200</v>
      </c>
      <c r="G91" s="109">
        <f>$E$90*$D$82</f>
        <v>200</v>
      </c>
      <c r="H91" s="109">
        <f>$E$90*$D$82</f>
        <v>200</v>
      </c>
      <c r="I91" s="110">
        <f>$E$90*$D$82</f>
        <v>200</v>
      </c>
      <c r="J91" s="77"/>
      <c r="K91" s="159" t="s">
        <v>181</v>
      </c>
      <c r="L91" s="160"/>
      <c r="M91" s="77"/>
    </row>
    <row r="92" spans="2:13" x14ac:dyDescent="0.2">
      <c r="B92" s="97" t="s">
        <v>182</v>
      </c>
      <c r="C92" s="77" t="s">
        <v>183</v>
      </c>
      <c r="D92" s="108" t="s">
        <v>177</v>
      </c>
      <c r="E92" s="109">
        <f>E90-E91</f>
        <v>800</v>
      </c>
      <c r="F92" s="109">
        <f>F90-F91</f>
        <v>600</v>
      </c>
      <c r="G92" s="109">
        <f>G90-G91</f>
        <v>400</v>
      </c>
      <c r="H92" s="109">
        <f>H90-H91</f>
        <v>200</v>
      </c>
      <c r="I92" s="110">
        <f>I90-I91</f>
        <v>0</v>
      </c>
      <c r="J92" s="77"/>
      <c r="K92" s="161" t="s">
        <v>184</v>
      </c>
      <c r="L92" s="162"/>
      <c r="M92" s="77"/>
    </row>
    <row r="93" spans="2:13" x14ac:dyDescent="0.2">
      <c r="B93" s="97" t="s">
        <v>185</v>
      </c>
      <c r="C93" s="77" t="s">
        <v>186</v>
      </c>
      <c r="D93" s="108" t="s">
        <v>177</v>
      </c>
      <c r="E93" s="109">
        <f>AVERAGE(E90,E92)</f>
        <v>900</v>
      </c>
      <c r="F93" s="109">
        <f>AVERAGE(F90,F92)</f>
        <v>700</v>
      </c>
      <c r="G93" s="109">
        <f>AVERAGE(G90,G92)</f>
        <v>500</v>
      </c>
      <c r="H93" s="109">
        <f>AVERAGE(H90,H92)</f>
        <v>300</v>
      </c>
      <c r="I93" s="110">
        <f>AVERAGE(I90,I92)</f>
        <v>100</v>
      </c>
      <c r="J93" s="77"/>
      <c r="K93" s="161" t="s">
        <v>187</v>
      </c>
      <c r="L93" s="162"/>
      <c r="M93" s="77"/>
    </row>
    <row r="94" spans="2:13" x14ac:dyDescent="0.2">
      <c r="B94" s="97" t="s">
        <v>188</v>
      </c>
      <c r="C94" s="77" t="s">
        <v>103</v>
      </c>
      <c r="D94" s="108" t="s">
        <v>177</v>
      </c>
      <c r="E94" s="109">
        <f>(E93*($D$79))+E91</f>
        <v>226.28</v>
      </c>
      <c r="F94" s="109">
        <f>(F93*($D$79))+F91</f>
        <v>220.44</v>
      </c>
      <c r="G94" s="109">
        <f>(G93*($D$79))+G91</f>
        <v>214.6</v>
      </c>
      <c r="H94" s="109">
        <f>(H93*($D$79))+H91</f>
        <v>208.76</v>
      </c>
      <c r="I94" s="110">
        <f>(I93*($D$79))+I91</f>
        <v>202.92</v>
      </c>
      <c r="J94" s="77"/>
      <c r="K94" s="142" t="s">
        <v>189</v>
      </c>
      <c r="L94" s="143"/>
      <c r="M94" s="77"/>
    </row>
    <row r="95" spans="2:13" x14ac:dyDescent="0.2">
      <c r="B95" s="97" t="s">
        <v>190</v>
      </c>
      <c r="C95" s="77" t="s">
        <v>191</v>
      </c>
      <c r="D95" s="108" t="s">
        <v>177</v>
      </c>
      <c r="E95" s="109">
        <f>E94*E86</f>
        <v>218.62801932367151</v>
      </c>
      <c r="F95" s="109">
        <f>F94*F86</f>
        <v>205.78309878876988</v>
      </c>
      <c r="G95" s="109">
        <f>G94*G86</f>
        <v>193.55690463635759</v>
      </c>
      <c r="H95" s="109">
        <f>H94*H86</f>
        <v>181.92227945435397</v>
      </c>
      <c r="I95" s="110">
        <f>I94*I86</f>
        <v>170.85319501893173</v>
      </c>
      <c r="J95" s="77"/>
      <c r="K95" s="142" t="s">
        <v>192</v>
      </c>
      <c r="L95" s="143"/>
      <c r="M95" s="77"/>
    </row>
    <row r="96" spans="2:13" x14ac:dyDescent="0.2">
      <c r="B96" s="97"/>
      <c r="C96" s="77"/>
      <c r="D96" s="108"/>
      <c r="E96" s="109"/>
      <c r="F96" s="109"/>
      <c r="G96" s="109"/>
      <c r="H96" s="109"/>
      <c r="I96" s="110"/>
      <c r="J96" s="77"/>
      <c r="K96" s="97"/>
      <c r="L96" s="98"/>
      <c r="M96" s="77"/>
    </row>
    <row r="97" spans="2:13" x14ac:dyDescent="0.2">
      <c r="B97" s="97" t="s">
        <v>193</v>
      </c>
      <c r="C97" s="111" t="s">
        <v>194</v>
      </c>
      <c r="D97" s="112" t="s">
        <v>177</v>
      </c>
      <c r="E97" s="113">
        <f>SUM(E95:I95)</f>
        <v>970.74349722208467</v>
      </c>
      <c r="F97" s="109"/>
      <c r="G97" s="109"/>
      <c r="H97" s="109"/>
      <c r="I97" s="110"/>
      <c r="J97" s="77"/>
      <c r="K97" s="142" t="s">
        <v>195</v>
      </c>
      <c r="L97" s="143"/>
      <c r="M97" s="77"/>
    </row>
    <row r="98" spans="2:13" ht="15" thickBot="1" x14ac:dyDescent="0.25">
      <c r="B98" s="114"/>
      <c r="C98" s="95"/>
      <c r="D98" s="115"/>
      <c r="E98" s="95"/>
      <c r="F98" s="95"/>
      <c r="G98" s="95"/>
      <c r="H98" s="95"/>
      <c r="I98" s="116"/>
      <c r="J98" s="77"/>
      <c r="K98" s="94"/>
      <c r="L98" s="116"/>
      <c r="M98" s="77"/>
    </row>
    <row r="99" spans="2:13" x14ac:dyDescent="0.2">
      <c r="B99" s="78"/>
      <c r="C99" s="77"/>
      <c r="D99" s="77"/>
      <c r="E99" s="77"/>
      <c r="F99" s="77"/>
      <c r="G99" s="77"/>
      <c r="H99" s="77"/>
      <c r="I99" s="77"/>
      <c r="J99" s="77"/>
      <c r="K99" s="78"/>
      <c r="L99" s="77"/>
      <c r="M99" s="77"/>
    </row>
    <row r="100" spans="2:13" ht="15" thickBot="1" x14ac:dyDescent="0.25">
      <c r="B100" s="78"/>
      <c r="C100" s="77"/>
      <c r="D100" s="77"/>
      <c r="E100" s="77"/>
      <c r="F100" s="77"/>
      <c r="G100" s="77"/>
      <c r="H100" s="77"/>
      <c r="I100" s="77"/>
      <c r="J100" s="77"/>
      <c r="K100" s="78"/>
      <c r="L100" s="77"/>
      <c r="M100" s="77"/>
    </row>
    <row r="101" spans="2:13" x14ac:dyDescent="0.2">
      <c r="B101" s="144" t="s">
        <v>196</v>
      </c>
      <c r="C101" s="145"/>
      <c r="D101" s="145"/>
      <c r="E101" s="145"/>
      <c r="F101" s="145"/>
      <c r="G101" s="145"/>
      <c r="H101" s="145"/>
      <c r="I101" s="146"/>
      <c r="J101" s="77"/>
      <c r="K101" s="78"/>
      <c r="L101" s="77"/>
      <c r="M101" s="77"/>
    </row>
    <row r="102" spans="2:13" x14ac:dyDescent="0.2">
      <c r="B102" s="147"/>
      <c r="C102" s="148"/>
      <c r="D102" s="148"/>
      <c r="E102" s="148"/>
      <c r="F102" s="148"/>
      <c r="G102" s="148"/>
      <c r="H102" s="148"/>
      <c r="I102" s="149"/>
      <c r="K102" s="77"/>
      <c r="L102" s="78"/>
      <c r="M102" s="77"/>
    </row>
    <row r="103" spans="2:13" x14ac:dyDescent="0.2">
      <c r="B103" s="147"/>
      <c r="C103" s="148"/>
      <c r="D103" s="148"/>
      <c r="E103" s="148"/>
      <c r="F103" s="148"/>
      <c r="G103" s="148"/>
      <c r="H103" s="148"/>
      <c r="I103" s="149"/>
    </row>
    <row r="104" spans="2:13" x14ac:dyDescent="0.2">
      <c r="B104" s="147"/>
      <c r="C104" s="148"/>
      <c r="D104" s="148"/>
      <c r="E104" s="148"/>
      <c r="F104" s="148"/>
      <c r="G104" s="148"/>
      <c r="H104" s="148"/>
      <c r="I104" s="149"/>
    </row>
    <row r="105" spans="2:13" x14ac:dyDescent="0.2">
      <c r="B105" s="147"/>
      <c r="C105" s="148"/>
      <c r="D105" s="148"/>
      <c r="E105" s="148"/>
      <c r="F105" s="148"/>
      <c r="G105" s="148"/>
      <c r="H105" s="148"/>
      <c r="I105" s="149"/>
    </row>
    <row r="106" spans="2:13" x14ac:dyDescent="0.2">
      <c r="B106" s="147"/>
      <c r="C106" s="148"/>
      <c r="D106" s="148"/>
      <c r="E106" s="148"/>
      <c r="F106" s="148"/>
      <c r="G106" s="148"/>
      <c r="H106" s="148"/>
      <c r="I106" s="149"/>
    </row>
    <row r="107" spans="2:13" x14ac:dyDescent="0.2">
      <c r="B107" s="147"/>
      <c r="C107" s="148"/>
      <c r="D107" s="148"/>
      <c r="E107" s="148"/>
      <c r="F107" s="148"/>
      <c r="G107" s="148"/>
      <c r="H107" s="148"/>
      <c r="I107" s="149"/>
    </row>
    <row r="108" spans="2:13" x14ac:dyDescent="0.2">
      <c r="B108" s="147"/>
      <c r="C108" s="148"/>
      <c r="D108" s="148"/>
      <c r="E108" s="148"/>
      <c r="F108" s="148"/>
      <c r="G108" s="148"/>
      <c r="H108" s="148"/>
      <c r="I108" s="149"/>
    </row>
    <row r="109" spans="2:13" x14ac:dyDescent="0.2">
      <c r="B109" s="147"/>
      <c r="C109" s="148"/>
      <c r="D109" s="148"/>
      <c r="E109" s="148"/>
      <c r="F109" s="148"/>
      <c r="G109" s="148"/>
      <c r="H109" s="148"/>
      <c r="I109" s="149"/>
    </row>
    <row r="110" spans="2:13" x14ac:dyDescent="0.2">
      <c r="B110" s="147"/>
      <c r="C110" s="148"/>
      <c r="D110" s="148"/>
      <c r="E110" s="148"/>
      <c r="F110" s="148"/>
      <c r="G110" s="148"/>
      <c r="H110" s="148"/>
      <c r="I110" s="149"/>
    </row>
    <row r="111" spans="2:13" x14ac:dyDescent="0.2">
      <c r="B111" s="147"/>
      <c r="C111" s="148"/>
      <c r="D111" s="148"/>
      <c r="E111" s="148"/>
      <c r="F111" s="148"/>
      <c r="G111" s="148"/>
      <c r="H111" s="148"/>
      <c r="I111" s="149"/>
    </row>
    <row r="112" spans="2:13" x14ac:dyDescent="0.2">
      <c r="B112" s="147"/>
      <c r="C112" s="148"/>
      <c r="D112" s="148"/>
      <c r="E112" s="148"/>
      <c r="F112" s="148"/>
      <c r="G112" s="148"/>
      <c r="H112" s="148"/>
      <c r="I112" s="149"/>
    </row>
    <row r="113" spans="2:9" x14ac:dyDescent="0.2">
      <c r="B113" s="147"/>
      <c r="C113" s="148"/>
      <c r="D113" s="148"/>
      <c r="E113" s="148"/>
      <c r="F113" s="148"/>
      <c r="G113" s="148"/>
      <c r="H113" s="148"/>
      <c r="I113" s="149"/>
    </row>
    <row r="114" spans="2:9" x14ac:dyDescent="0.2">
      <c r="B114" s="147"/>
      <c r="C114" s="148"/>
      <c r="D114" s="148"/>
      <c r="E114" s="148"/>
      <c r="F114" s="148"/>
      <c r="G114" s="148"/>
      <c r="H114" s="148"/>
      <c r="I114" s="149"/>
    </row>
    <row r="115" spans="2:9" x14ac:dyDescent="0.2">
      <c r="B115" s="147"/>
      <c r="C115" s="148"/>
      <c r="D115" s="148"/>
      <c r="E115" s="148"/>
      <c r="F115" s="148"/>
      <c r="G115" s="148"/>
      <c r="H115" s="148"/>
      <c r="I115" s="149"/>
    </row>
    <row r="116" spans="2:9" x14ac:dyDescent="0.2">
      <c r="B116" s="147"/>
      <c r="C116" s="148"/>
      <c r="D116" s="148"/>
      <c r="E116" s="148"/>
      <c r="F116" s="148"/>
      <c r="G116" s="148"/>
      <c r="H116" s="148"/>
      <c r="I116" s="149"/>
    </row>
    <row r="117" spans="2:9" x14ac:dyDescent="0.2">
      <c r="B117" s="147"/>
      <c r="C117" s="148"/>
      <c r="D117" s="148"/>
      <c r="E117" s="148"/>
      <c r="F117" s="148"/>
      <c r="G117" s="148"/>
      <c r="H117" s="148"/>
      <c r="I117" s="149"/>
    </row>
    <row r="118" spans="2:9" x14ac:dyDescent="0.2">
      <c r="B118" s="147"/>
      <c r="C118" s="148"/>
      <c r="D118" s="148"/>
      <c r="E118" s="148"/>
      <c r="F118" s="148"/>
      <c r="G118" s="148"/>
      <c r="H118" s="148"/>
      <c r="I118" s="149"/>
    </row>
    <row r="119" spans="2:9" x14ac:dyDescent="0.2">
      <c r="B119" s="147"/>
      <c r="C119" s="148"/>
      <c r="D119" s="148"/>
      <c r="E119" s="148"/>
      <c r="F119" s="148"/>
      <c r="G119" s="148"/>
      <c r="H119" s="148"/>
      <c r="I119" s="149"/>
    </row>
    <row r="120" spans="2:9" x14ac:dyDescent="0.2">
      <c r="B120" s="147"/>
      <c r="C120" s="148"/>
      <c r="D120" s="148"/>
      <c r="E120" s="148"/>
      <c r="F120" s="148"/>
      <c r="G120" s="148"/>
      <c r="H120" s="148"/>
      <c r="I120" s="149"/>
    </row>
    <row r="121" spans="2:9" x14ac:dyDescent="0.2">
      <c r="B121" s="147"/>
      <c r="C121" s="148"/>
      <c r="D121" s="148"/>
      <c r="E121" s="148"/>
      <c r="F121" s="148"/>
      <c r="G121" s="148"/>
      <c r="H121" s="148"/>
      <c r="I121" s="149"/>
    </row>
    <row r="122" spans="2:9" x14ac:dyDescent="0.2">
      <c r="B122" s="147"/>
      <c r="C122" s="148"/>
      <c r="D122" s="148"/>
      <c r="E122" s="148"/>
      <c r="F122" s="148"/>
      <c r="G122" s="148"/>
      <c r="H122" s="148"/>
      <c r="I122" s="149"/>
    </row>
    <row r="123" spans="2:9" x14ac:dyDescent="0.2">
      <c r="B123" s="147"/>
      <c r="C123" s="148"/>
      <c r="D123" s="148"/>
      <c r="E123" s="148"/>
      <c r="F123" s="148"/>
      <c r="G123" s="148"/>
      <c r="H123" s="148"/>
      <c r="I123" s="149"/>
    </row>
    <row r="124" spans="2:9" x14ac:dyDescent="0.2">
      <c r="B124" s="147"/>
      <c r="C124" s="148"/>
      <c r="D124" s="148"/>
      <c r="E124" s="148"/>
      <c r="F124" s="148"/>
      <c r="G124" s="148"/>
      <c r="H124" s="148"/>
      <c r="I124" s="149"/>
    </row>
    <row r="125" spans="2:9" ht="15" thickBot="1" x14ac:dyDescent="0.25">
      <c r="B125" s="150"/>
      <c r="C125" s="151"/>
      <c r="D125" s="151"/>
      <c r="E125" s="151"/>
      <c r="F125" s="151"/>
      <c r="G125" s="151"/>
      <c r="H125" s="151"/>
      <c r="I125" s="152"/>
    </row>
  </sheetData>
  <mergeCells count="16">
    <mergeCell ref="B76:C76"/>
    <mergeCell ref="B5:C5"/>
    <mergeCell ref="B7:B15"/>
    <mergeCell ref="I15:M15"/>
    <mergeCell ref="B29:C29"/>
    <mergeCell ref="B31:B71"/>
    <mergeCell ref="K94:L94"/>
    <mergeCell ref="K95:L95"/>
    <mergeCell ref="K97:L97"/>
    <mergeCell ref="B101:I125"/>
    <mergeCell ref="K85:L85"/>
    <mergeCell ref="K86:L86"/>
    <mergeCell ref="K90:L90"/>
    <mergeCell ref="K91:L91"/>
    <mergeCell ref="K92:L92"/>
    <mergeCell ref="K93:L93"/>
  </mergeCells>
  <dataValidations count="4">
    <dataValidation type="list" allowBlank="1" showInputMessage="1" showErrorMessage="1" sqref="F31:G32" xr:uid="{152C2642-6426-45DC-AA4C-BDE233CD567B}">
      <formula1>INDIRECT(IFERROR(RIGHT(#REF!,LEN(#REF!)-FIND(" ",#REF!)),#REF!)&amp;"Subs")</formula1>
    </dataValidation>
    <dataValidation type="list" allowBlank="1" showInputMessage="1" showErrorMessage="1" sqref="F33:G51" xr:uid="{B5F53F9D-C819-4A7F-86AD-8AC4E56F78AF}">
      <formula1>INDIRECT(IFERROR(RIGHT($C33,LEN($C33)-FIND(" ",$C33)),$C33)&amp;"Subs")</formula1>
    </dataValidation>
    <dataValidation type="list" allowBlank="1" showInputMessage="1" showErrorMessage="1" sqref="H28:H29 H12:H13 H31:H69" xr:uid="{D0060828-F14D-4E12-A32F-DB5940DD0E0A}">
      <formula1>"Fixed,Variable"</formula1>
    </dataValidation>
    <dataValidation type="list" allowBlank="1" showInputMessage="1" showErrorMessage="1" sqref="F69:F71 E28:E29 E12:E13 E31:E71" xr:uid="{759C2C12-FC96-4D5C-8D5C-F666603B1E76}">
      <formula1>Variables</formula1>
    </dataValidation>
  </dataValidations>
  <hyperlinks>
    <hyperlink ref="G3" location="'TITLE PAGE'!A1" display="Back to title page" xr:uid="{F2E25B67-F620-4053-ABA5-46229661733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D7B5B-9CAB-4815-A572-DC0DBDE2A884}">
  <dimension ref="A1:CP131"/>
  <sheetViews>
    <sheetView zoomScale="70" zoomScaleNormal="70" workbookViewId="0">
      <selection activeCell="O7" sqref="O7:X8"/>
    </sheetView>
  </sheetViews>
  <sheetFormatPr defaultColWidth="11.85546875" defaultRowHeight="14.25" x14ac:dyDescent="0.2"/>
  <cols>
    <col min="1" max="1" width="2.85546875" style="2" customWidth="1"/>
    <col min="2" max="2" width="25.42578125" style="2" customWidth="1"/>
    <col min="3" max="5" width="20" style="2" customWidth="1"/>
    <col min="6" max="6" width="60.5703125" style="2" customWidth="1"/>
    <col min="7" max="7" width="20.28515625" style="2" customWidth="1"/>
    <col min="8" max="8" width="22.5703125" style="2" customWidth="1"/>
    <col min="9" max="9" width="11.7109375" style="2" customWidth="1"/>
    <col min="10" max="11" width="10.5703125" style="2" customWidth="1"/>
    <col min="12" max="13" width="11.85546875" style="2"/>
    <col min="14" max="23" width="15.42578125" style="2" bestFit="1" customWidth="1"/>
    <col min="24" max="24" width="15" style="2" bestFit="1" customWidth="1"/>
    <col min="25" max="25" width="15.42578125" style="2" bestFit="1" customWidth="1"/>
    <col min="26" max="27" width="15" style="2" bestFit="1" customWidth="1"/>
    <col min="28" max="94" width="15.42578125" style="2" bestFit="1" customWidth="1"/>
    <col min="95" max="16384" width="11.85546875" style="2"/>
  </cols>
  <sheetData>
    <row r="1" spans="1:94" ht="15" x14ac:dyDescent="0.25">
      <c r="A1" s="1" t="s">
        <v>0</v>
      </c>
    </row>
    <row r="2" spans="1:94" ht="15.75" thickBot="1" x14ac:dyDescent="0.3">
      <c r="A2" s="1"/>
    </row>
    <row r="3" spans="1:94" ht="29.25" thickBot="1" x14ac:dyDescent="0.25">
      <c r="B3" s="3" t="s">
        <v>1</v>
      </c>
      <c r="C3" s="4" t="s">
        <v>207</v>
      </c>
      <c r="D3" s="5" t="s">
        <v>2</v>
      </c>
      <c r="E3" s="6">
        <v>2</v>
      </c>
      <c r="F3" s="7"/>
      <c r="G3" s="8" t="s">
        <v>3</v>
      </c>
      <c r="H3" s="9"/>
      <c r="I3" s="7"/>
      <c r="J3" s="10"/>
    </row>
    <row r="4" spans="1:94" ht="15" thickBot="1" x14ac:dyDescent="0.25"/>
    <row r="5" spans="1:94" ht="15.75" thickBot="1" x14ac:dyDescent="0.25">
      <c r="B5" s="163" t="s">
        <v>4</v>
      </c>
      <c r="C5" s="164"/>
      <c r="D5" s="10"/>
      <c r="E5" s="10"/>
      <c r="F5" s="10"/>
      <c r="G5" s="10"/>
      <c r="H5" s="10"/>
      <c r="I5" s="10"/>
      <c r="J5" s="10"/>
      <c r="K5" s="10"/>
      <c r="O5" s="118"/>
    </row>
    <row r="6" spans="1:94" ht="115.5" thickBot="1" x14ac:dyDescent="0.25">
      <c r="B6" s="11" t="s">
        <v>5</v>
      </c>
      <c r="C6" s="12" t="s">
        <v>6</v>
      </c>
      <c r="D6" s="13" t="s">
        <v>7</v>
      </c>
      <c r="E6" s="13" t="s">
        <v>8</v>
      </c>
      <c r="F6" s="13" t="s">
        <v>9</v>
      </c>
      <c r="G6" s="13" t="s">
        <v>10</v>
      </c>
      <c r="H6" s="14" t="s">
        <v>11</v>
      </c>
      <c r="I6" s="15" t="s">
        <v>12</v>
      </c>
      <c r="J6" s="16" t="s">
        <v>13</v>
      </c>
      <c r="K6" s="16" t="s">
        <v>14</v>
      </c>
      <c r="L6" s="16" t="s">
        <v>15</v>
      </c>
      <c r="M6" s="16" t="s">
        <v>16</v>
      </c>
      <c r="N6" s="16" t="s">
        <v>17</v>
      </c>
      <c r="O6" s="16" t="s">
        <v>18</v>
      </c>
      <c r="P6" s="16" t="s">
        <v>19</v>
      </c>
      <c r="Q6" s="16" t="s">
        <v>20</v>
      </c>
      <c r="R6" s="16" t="s">
        <v>21</v>
      </c>
      <c r="S6" s="16" t="s">
        <v>22</v>
      </c>
      <c r="T6" s="16" t="s">
        <v>23</v>
      </c>
      <c r="U6" s="16" t="s">
        <v>24</v>
      </c>
      <c r="V6" s="16" t="s">
        <v>25</v>
      </c>
      <c r="W6" s="16" t="s">
        <v>26</v>
      </c>
      <c r="X6" s="16" t="s">
        <v>27</v>
      </c>
      <c r="Y6" s="16" t="s">
        <v>28</v>
      </c>
      <c r="Z6" s="16" t="s">
        <v>29</v>
      </c>
      <c r="AA6" s="16" t="s">
        <v>30</v>
      </c>
      <c r="AB6" s="16" t="s">
        <v>31</v>
      </c>
      <c r="AC6" s="16" t="s">
        <v>32</v>
      </c>
      <c r="AD6" s="16" t="s">
        <v>33</v>
      </c>
      <c r="AE6" s="16" t="s">
        <v>34</v>
      </c>
      <c r="AF6" s="16" t="s">
        <v>35</v>
      </c>
      <c r="AG6" s="16" t="s">
        <v>36</v>
      </c>
      <c r="AH6" s="16" t="s">
        <v>37</v>
      </c>
      <c r="AI6" s="16" t="s">
        <v>38</v>
      </c>
      <c r="AJ6" s="16" t="s">
        <v>39</v>
      </c>
      <c r="AK6" s="16" t="s">
        <v>40</v>
      </c>
      <c r="AL6" s="16" t="s">
        <v>41</v>
      </c>
      <c r="AM6" s="16" t="s">
        <v>42</v>
      </c>
      <c r="AN6" s="16" t="s">
        <v>43</v>
      </c>
      <c r="AO6" s="16" t="s">
        <v>44</v>
      </c>
      <c r="AP6" s="16" t="s">
        <v>45</v>
      </c>
      <c r="AQ6" s="16" t="s">
        <v>46</v>
      </c>
      <c r="AR6" s="16" t="s">
        <v>47</v>
      </c>
      <c r="AS6" s="16" t="s">
        <v>48</v>
      </c>
      <c r="AT6" s="16" t="s">
        <v>49</v>
      </c>
      <c r="AU6" s="16" t="s">
        <v>50</v>
      </c>
      <c r="AV6" s="16" t="s">
        <v>51</v>
      </c>
      <c r="AW6" s="16" t="s">
        <v>52</v>
      </c>
      <c r="AX6" s="16" t="s">
        <v>53</v>
      </c>
      <c r="AY6" s="16" t="s">
        <v>54</v>
      </c>
      <c r="AZ6" s="16" t="s">
        <v>55</v>
      </c>
      <c r="BA6" s="16" t="s">
        <v>56</v>
      </c>
      <c r="BB6" s="16" t="s">
        <v>57</v>
      </c>
      <c r="BC6" s="16" t="s">
        <v>58</v>
      </c>
      <c r="BD6" s="16" t="s">
        <v>59</v>
      </c>
      <c r="BE6" s="16" t="s">
        <v>60</v>
      </c>
      <c r="BF6" s="16" t="s">
        <v>61</v>
      </c>
      <c r="BG6" s="16" t="s">
        <v>62</v>
      </c>
      <c r="BH6" s="16" t="s">
        <v>63</v>
      </c>
      <c r="BI6" s="16" t="s">
        <v>64</v>
      </c>
      <c r="BJ6" s="16" t="s">
        <v>65</v>
      </c>
      <c r="BK6" s="16" t="s">
        <v>66</v>
      </c>
      <c r="BL6" s="16" t="s">
        <v>67</v>
      </c>
      <c r="BM6" s="16" t="s">
        <v>68</v>
      </c>
      <c r="BN6" s="16" t="s">
        <v>69</v>
      </c>
      <c r="BO6" s="16" t="s">
        <v>70</v>
      </c>
      <c r="BP6" s="16" t="s">
        <v>71</v>
      </c>
      <c r="BQ6" s="16" t="s">
        <v>72</v>
      </c>
      <c r="BR6" s="16" t="s">
        <v>73</v>
      </c>
      <c r="BS6" s="16" t="s">
        <v>74</v>
      </c>
      <c r="BT6" s="16" t="s">
        <v>75</v>
      </c>
      <c r="BU6" s="16" t="s">
        <v>76</v>
      </c>
      <c r="BV6" s="16" t="s">
        <v>77</v>
      </c>
      <c r="BW6" s="16" t="s">
        <v>78</v>
      </c>
      <c r="BX6" s="16" t="s">
        <v>79</v>
      </c>
      <c r="BY6" s="16" t="s">
        <v>80</v>
      </c>
      <c r="BZ6" s="16" t="s">
        <v>81</v>
      </c>
      <c r="CA6" s="16" t="s">
        <v>82</v>
      </c>
      <c r="CB6" s="16" t="s">
        <v>83</v>
      </c>
      <c r="CC6" s="16" t="s">
        <v>84</v>
      </c>
      <c r="CD6" s="16" t="s">
        <v>85</v>
      </c>
      <c r="CE6" s="16" t="s">
        <v>86</v>
      </c>
      <c r="CF6" s="16" t="s">
        <v>87</v>
      </c>
      <c r="CG6" s="16" t="s">
        <v>88</v>
      </c>
      <c r="CH6" s="16" t="s">
        <v>89</v>
      </c>
      <c r="CI6" s="16" t="s">
        <v>90</v>
      </c>
      <c r="CJ6" s="16" t="s">
        <v>91</v>
      </c>
      <c r="CK6" s="16" t="s">
        <v>92</v>
      </c>
      <c r="CL6" s="16" t="s">
        <v>93</v>
      </c>
      <c r="CM6" s="16" t="s">
        <v>94</v>
      </c>
      <c r="CN6" s="16" t="s">
        <v>95</v>
      </c>
      <c r="CO6" s="16" t="s">
        <v>96</v>
      </c>
      <c r="CP6" s="17" t="s">
        <v>97</v>
      </c>
    </row>
    <row r="7" spans="1:94" ht="15" x14ac:dyDescent="0.2">
      <c r="B7" s="165" t="s">
        <v>98</v>
      </c>
      <c r="C7" s="18" t="s">
        <v>198</v>
      </c>
      <c r="D7" s="19" t="s">
        <v>199</v>
      </c>
      <c r="E7" s="19" t="s">
        <v>99</v>
      </c>
      <c r="F7" s="20" t="s">
        <v>124</v>
      </c>
      <c r="G7" s="20">
        <v>15</v>
      </c>
      <c r="H7" s="20" t="s">
        <v>100</v>
      </c>
      <c r="I7" s="21"/>
      <c r="J7" s="22"/>
      <c r="K7" s="22"/>
      <c r="L7" s="22"/>
      <c r="M7" s="22"/>
      <c r="N7" s="23"/>
      <c r="O7" s="120">
        <v>7.1570160917214141</v>
      </c>
      <c r="P7" s="120">
        <v>7.5988453737145685</v>
      </c>
      <c r="Q7" s="120">
        <v>7.6382118737145683</v>
      </c>
      <c r="R7" s="120">
        <v>7.6617687456434513</v>
      </c>
      <c r="S7" s="120">
        <v>7.6651441264188209</v>
      </c>
      <c r="T7" s="120">
        <v>6.8692201370058337</v>
      </c>
      <c r="U7" s="120">
        <v>6.8692201370058337</v>
      </c>
      <c r="V7" s="120">
        <v>6.8692201370058337</v>
      </c>
      <c r="W7" s="120">
        <v>6.8692201370058337</v>
      </c>
      <c r="X7" s="120">
        <v>6.869037237802293</v>
      </c>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4"/>
    </row>
    <row r="8" spans="1:94" ht="15" x14ac:dyDescent="0.2">
      <c r="B8" s="166"/>
      <c r="C8" s="25"/>
      <c r="D8" s="26"/>
      <c r="E8" s="26" t="s">
        <v>101</v>
      </c>
      <c r="F8" s="28" t="s">
        <v>208</v>
      </c>
      <c r="G8" s="28"/>
      <c r="H8" s="28" t="s">
        <v>102</v>
      </c>
      <c r="I8" s="29"/>
      <c r="J8" s="30"/>
      <c r="K8" s="30"/>
      <c r="L8" s="30"/>
      <c r="M8" s="30"/>
      <c r="N8" s="31"/>
      <c r="O8" s="121">
        <v>0.84779331734563379</v>
      </c>
      <c r="P8" s="121">
        <v>1.1179122806733053</v>
      </c>
      <c r="Q8" s="121">
        <v>1.3944397440009766</v>
      </c>
      <c r="R8" s="121">
        <v>1.6748242073286486</v>
      </c>
      <c r="S8" s="121">
        <v>1.9557196706563194</v>
      </c>
      <c r="T8" s="121">
        <v>0.8572293173456339</v>
      </c>
      <c r="U8" s="121">
        <v>1.1297947806733051</v>
      </c>
      <c r="V8" s="121">
        <v>1.4023602440009766</v>
      </c>
      <c r="W8" s="121">
        <v>1.6787792073286485</v>
      </c>
      <c r="X8" s="121">
        <v>1.9557091706563194</v>
      </c>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2"/>
    </row>
    <row r="9" spans="1:94" ht="15" x14ac:dyDescent="0.2">
      <c r="B9" s="166"/>
      <c r="C9" s="25"/>
      <c r="D9" s="26"/>
      <c r="E9" s="26" t="s">
        <v>103</v>
      </c>
      <c r="F9" s="27"/>
      <c r="G9" s="27"/>
      <c r="H9" s="28" t="s">
        <v>102</v>
      </c>
      <c r="I9" s="29"/>
      <c r="J9" s="30"/>
      <c r="K9" s="30"/>
      <c r="L9" s="30"/>
      <c r="M9" s="30"/>
      <c r="N9" s="31"/>
      <c r="O9" s="132">
        <f t="shared" ref="O9:AD9" si="0">O24</f>
        <v>0.92783556613076412</v>
      </c>
      <c r="P9" s="132">
        <f t="shared" si="0"/>
        <v>1.8906199901729501</v>
      </c>
      <c r="Q9" s="132">
        <f t="shared" si="0"/>
        <v>2.8347994897091469</v>
      </c>
      <c r="R9" s="132">
        <f t="shared" si="0"/>
        <v>3.7582016810762138</v>
      </c>
      <c r="S9" s="132">
        <f t="shared" si="0"/>
        <v>4.6581367383205929</v>
      </c>
      <c r="T9" s="132">
        <f t="shared" si="0"/>
        <v>5.4309729599030456</v>
      </c>
      <c r="U9" s="132">
        <f t="shared" si="0"/>
        <v>6.1823772146580396</v>
      </c>
      <c r="V9" s="132">
        <f t="shared" si="0"/>
        <v>6.9123495025855748</v>
      </c>
      <c r="W9" s="132">
        <f t="shared" si="0"/>
        <v>7.6208898236856513</v>
      </c>
      <c r="X9" s="132">
        <f t="shared" si="0"/>
        <v>8.3079744669055238</v>
      </c>
      <c r="Y9" s="132">
        <f t="shared" si="0"/>
        <v>8.0831257264347638</v>
      </c>
      <c r="Z9" s="132">
        <f t="shared" si="0"/>
        <v>7.8582769859640047</v>
      </c>
      <c r="AA9" s="132">
        <f t="shared" si="0"/>
        <v>7.6334282454932447</v>
      </c>
      <c r="AB9" s="132">
        <f t="shared" si="0"/>
        <v>7.4085795050224847</v>
      </c>
      <c r="AC9" s="132">
        <f t="shared" si="0"/>
        <v>2.9121918253384065</v>
      </c>
      <c r="AD9" s="132">
        <f t="shared" si="0"/>
        <v>0</v>
      </c>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2"/>
    </row>
    <row r="10" spans="1:94" ht="15" x14ac:dyDescent="0.2">
      <c r="B10" s="166"/>
      <c r="C10" s="25"/>
      <c r="D10" s="26"/>
      <c r="E10" s="26" t="s">
        <v>104</v>
      </c>
      <c r="F10" s="130">
        <v>3.5000000000000003E-2</v>
      </c>
      <c r="G10" s="27"/>
      <c r="H10" s="28" t="s">
        <v>102</v>
      </c>
      <c r="I10" s="29"/>
      <c r="J10" s="30"/>
      <c r="K10" s="30"/>
      <c r="L10" s="30"/>
      <c r="M10" s="30"/>
      <c r="N10" s="31"/>
      <c r="O10" s="131">
        <f>F10</f>
        <v>3.5000000000000003E-2</v>
      </c>
      <c r="P10" s="131">
        <f>O10</f>
        <v>3.5000000000000003E-2</v>
      </c>
      <c r="Q10" s="131">
        <f t="shared" ref="Q10:AB10" si="1">P10</f>
        <v>3.5000000000000003E-2</v>
      </c>
      <c r="R10" s="131">
        <f t="shared" si="1"/>
        <v>3.5000000000000003E-2</v>
      </c>
      <c r="S10" s="131">
        <f t="shared" si="1"/>
        <v>3.5000000000000003E-2</v>
      </c>
      <c r="T10" s="131">
        <f t="shared" si="1"/>
        <v>3.5000000000000003E-2</v>
      </c>
      <c r="U10" s="131">
        <f t="shared" si="1"/>
        <v>3.5000000000000003E-2</v>
      </c>
      <c r="V10" s="131">
        <f t="shared" si="1"/>
        <v>3.5000000000000003E-2</v>
      </c>
      <c r="W10" s="131">
        <f t="shared" si="1"/>
        <v>3.5000000000000003E-2</v>
      </c>
      <c r="X10" s="131">
        <f t="shared" si="1"/>
        <v>3.5000000000000003E-2</v>
      </c>
      <c r="Y10" s="131">
        <f t="shared" si="1"/>
        <v>3.5000000000000003E-2</v>
      </c>
      <c r="Z10" s="131">
        <f t="shared" si="1"/>
        <v>3.5000000000000003E-2</v>
      </c>
      <c r="AA10" s="131">
        <f t="shared" si="1"/>
        <v>3.5000000000000003E-2</v>
      </c>
      <c r="AB10" s="131">
        <f t="shared" si="1"/>
        <v>3.5000000000000003E-2</v>
      </c>
      <c r="AC10" s="131">
        <f>AB10</f>
        <v>3.5000000000000003E-2</v>
      </c>
      <c r="AD10" s="131">
        <f>AC10</f>
        <v>3.5000000000000003E-2</v>
      </c>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2"/>
    </row>
    <row r="11" spans="1:94" ht="15" x14ac:dyDescent="0.2">
      <c r="B11" s="166"/>
      <c r="C11" s="25"/>
      <c r="D11" s="26"/>
      <c r="E11" s="26" t="s">
        <v>105</v>
      </c>
      <c r="F11" s="27"/>
      <c r="G11" s="27"/>
      <c r="H11" s="28" t="s">
        <v>102</v>
      </c>
      <c r="I11" s="29"/>
      <c r="J11" s="30"/>
      <c r="K11" s="30"/>
      <c r="L11" s="30"/>
      <c r="M11" s="30"/>
      <c r="N11" s="31"/>
      <c r="O11" s="133">
        <f>1/(1+O10)</f>
        <v>0.96618357487922713</v>
      </c>
      <c r="P11" s="133">
        <f>1/(1+P10)*O11</f>
        <v>0.93351070036640305</v>
      </c>
      <c r="Q11" s="133">
        <f>1/(1+Q10)*P11</f>
        <v>0.90194270566802237</v>
      </c>
      <c r="R11" s="133">
        <f t="shared" ref="R11:AB11" si="2">1/(1+R10)*Q11</f>
        <v>0.87144222769857238</v>
      </c>
      <c r="S11" s="133">
        <f t="shared" si="2"/>
        <v>0.84197316685852408</v>
      </c>
      <c r="T11" s="133">
        <f t="shared" si="2"/>
        <v>0.81350064430775282</v>
      </c>
      <c r="U11" s="133">
        <f t="shared" si="2"/>
        <v>0.78599096068381924</v>
      </c>
      <c r="V11" s="133">
        <f t="shared" si="2"/>
        <v>0.75941155621625056</v>
      </c>
      <c r="W11" s="133">
        <f t="shared" si="2"/>
        <v>0.73373097218961414</v>
      </c>
      <c r="X11" s="133">
        <f t="shared" si="2"/>
        <v>0.70891881370977217</v>
      </c>
      <c r="Y11" s="133">
        <f t="shared" si="2"/>
        <v>0.68494571372924851</v>
      </c>
      <c r="Z11" s="133">
        <f t="shared" si="2"/>
        <v>0.66178329828912907</v>
      </c>
      <c r="AA11" s="133">
        <f t="shared" si="2"/>
        <v>0.63940415293635666</v>
      </c>
      <c r="AB11" s="133">
        <f t="shared" si="2"/>
        <v>0.61778179027667313</v>
      </c>
      <c r="AC11" s="133">
        <f>1/(1+AC10)*AB11</f>
        <v>0.59689061862480497</v>
      </c>
      <c r="AD11" s="133">
        <f>1/(1+AD10)*AC11</f>
        <v>0.57670591171478747</v>
      </c>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2"/>
    </row>
    <row r="12" spans="1:94" ht="15" x14ac:dyDescent="0.2">
      <c r="B12" s="166"/>
      <c r="C12" s="25"/>
      <c r="D12" s="26"/>
      <c r="E12" s="26" t="s">
        <v>106</v>
      </c>
      <c r="F12" s="26" t="s">
        <v>107</v>
      </c>
      <c r="G12" s="26"/>
      <c r="H12" s="26" t="s">
        <v>108</v>
      </c>
      <c r="I12" s="29"/>
      <c r="J12" s="30"/>
      <c r="K12" s="30"/>
      <c r="L12" s="30"/>
      <c r="M12" s="30"/>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2"/>
    </row>
    <row r="13" spans="1:94" ht="15" x14ac:dyDescent="0.2">
      <c r="B13" s="166"/>
      <c r="C13" s="25"/>
      <c r="D13" s="26"/>
      <c r="E13" s="28" t="s">
        <v>106</v>
      </c>
      <c r="F13" s="26" t="s">
        <v>109</v>
      </c>
      <c r="G13" s="26"/>
      <c r="H13" s="33" t="s">
        <v>108</v>
      </c>
      <c r="I13" s="34"/>
      <c r="J13" s="30"/>
      <c r="K13" s="30"/>
      <c r="L13" s="30"/>
      <c r="M13" s="30"/>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2"/>
    </row>
    <row r="14" spans="1:94" s="35" customFormat="1" ht="29.25" thickBot="1" x14ac:dyDescent="0.25">
      <c r="B14" s="166"/>
      <c r="C14" s="36"/>
      <c r="D14" s="37"/>
      <c r="E14" s="38" t="s">
        <v>110</v>
      </c>
      <c r="F14" s="37"/>
      <c r="G14" s="37"/>
      <c r="H14" s="37" t="s">
        <v>100</v>
      </c>
      <c r="I14" s="39"/>
      <c r="J14" s="40"/>
      <c r="K14" s="40"/>
      <c r="L14" s="40"/>
      <c r="M14" s="40"/>
      <c r="N14" s="41" t="str">
        <f t="shared" ref="N14:BY14" si="3">IF((N8+N9)*N11&lt;&gt;0,(N8+N9)*N11,"")</f>
        <v/>
      </c>
      <c r="O14" s="41">
        <f>IF((O8+O9)*O11&lt;&gt;0,(O8+O9)*O11,"")</f>
        <v>1.7155834622960369</v>
      </c>
      <c r="P14" s="41">
        <f t="shared" si="3"/>
        <v>2.8084970672326128</v>
      </c>
      <c r="Q14" s="41">
        <f t="shared" si="3"/>
        <v>3.814531477369862</v>
      </c>
      <c r="R14" s="41">
        <f t="shared" si="3"/>
        <v>4.7345681833355489</v>
      </c>
      <c r="S14" s="41">
        <f t="shared" si="3"/>
        <v>5.5686896258138363</v>
      </c>
      <c r="T14" s="41">
        <f t="shared" si="3"/>
        <v>5.115456604079279</v>
      </c>
      <c r="U14" s="41">
        <f t="shared" si="3"/>
        <v>5.7473010912958031</v>
      </c>
      <c r="V14" s="41">
        <f t="shared" si="3"/>
        <v>6.3142866681417189</v>
      </c>
      <c r="W14" s="41">
        <f t="shared" si="3"/>
        <v>6.8234551991677694</v>
      </c>
      <c r="X14" s="41">
        <f t="shared" si="3"/>
        <v>7.2761184286327412</v>
      </c>
      <c r="Y14" s="41">
        <f t="shared" si="3"/>
        <v>5.5365023198561092</v>
      </c>
      <c r="Z14" s="41">
        <f t="shared" si="3"/>
        <v>5.2004764626408146</v>
      </c>
      <c r="AA14" s="41">
        <f t="shared" si="3"/>
        <v>4.8808457213100676</v>
      </c>
      <c r="AB14" s="41">
        <f t="shared" si="3"/>
        <v>4.5768855100198591</v>
      </c>
      <c r="AC14" s="41">
        <f t="shared" si="3"/>
        <v>1.7382599801803413</v>
      </c>
      <c r="AD14" s="41" t="str">
        <f t="shared" si="3"/>
        <v/>
      </c>
      <c r="AE14" s="41" t="str">
        <f t="shared" si="3"/>
        <v/>
      </c>
      <c r="AF14" s="41" t="str">
        <f t="shared" si="3"/>
        <v/>
      </c>
      <c r="AG14" s="41" t="str">
        <f t="shared" si="3"/>
        <v/>
      </c>
      <c r="AH14" s="41" t="str">
        <f t="shared" si="3"/>
        <v/>
      </c>
      <c r="AI14" s="41" t="str">
        <f t="shared" si="3"/>
        <v/>
      </c>
      <c r="AJ14" s="41" t="str">
        <f t="shared" si="3"/>
        <v/>
      </c>
      <c r="AK14" s="41" t="str">
        <f t="shared" si="3"/>
        <v/>
      </c>
      <c r="AL14" s="41" t="str">
        <f t="shared" si="3"/>
        <v/>
      </c>
      <c r="AM14" s="41" t="str">
        <f t="shared" si="3"/>
        <v/>
      </c>
      <c r="AN14" s="41" t="str">
        <f t="shared" si="3"/>
        <v/>
      </c>
      <c r="AO14" s="41" t="str">
        <f t="shared" si="3"/>
        <v/>
      </c>
      <c r="AP14" s="41" t="str">
        <f t="shared" si="3"/>
        <v/>
      </c>
      <c r="AQ14" s="41" t="str">
        <f t="shared" si="3"/>
        <v/>
      </c>
      <c r="AR14" s="41" t="str">
        <f t="shared" si="3"/>
        <v/>
      </c>
      <c r="AS14" s="41" t="str">
        <f t="shared" si="3"/>
        <v/>
      </c>
      <c r="AT14" s="41" t="str">
        <f t="shared" si="3"/>
        <v/>
      </c>
      <c r="AU14" s="41" t="str">
        <f t="shared" si="3"/>
        <v/>
      </c>
      <c r="AV14" s="41" t="str">
        <f t="shared" si="3"/>
        <v/>
      </c>
      <c r="AW14" s="41" t="str">
        <f t="shared" si="3"/>
        <v/>
      </c>
      <c r="AX14" s="41" t="str">
        <f t="shared" si="3"/>
        <v/>
      </c>
      <c r="AY14" s="41" t="str">
        <f t="shared" si="3"/>
        <v/>
      </c>
      <c r="AZ14" s="41" t="str">
        <f t="shared" si="3"/>
        <v/>
      </c>
      <c r="BA14" s="41" t="str">
        <f t="shared" si="3"/>
        <v/>
      </c>
      <c r="BB14" s="41" t="str">
        <f t="shared" si="3"/>
        <v/>
      </c>
      <c r="BC14" s="41" t="str">
        <f t="shared" si="3"/>
        <v/>
      </c>
      <c r="BD14" s="41" t="str">
        <f t="shared" si="3"/>
        <v/>
      </c>
      <c r="BE14" s="41" t="str">
        <f t="shared" si="3"/>
        <v/>
      </c>
      <c r="BF14" s="41" t="str">
        <f t="shared" si="3"/>
        <v/>
      </c>
      <c r="BG14" s="41" t="str">
        <f t="shared" si="3"/>
        <v/>
      </c>
      <c r="BH14" s="41" t="str">
        <f t="shared" si="3"/>
        <v/>
      </c>
      <c r="BI14" s="41" t="str">
        <f t="shared" si="3"/>
        <v/>
      </c>
      <c r="BJ14" s="41" t="str">
        <f t="shared" si="3"/>
        <v/>
      </c>
      <c r="BK14" s="41" t="str">
        <f t="shared" si="3"/>
        <v/>
      </c>
      <c r="BL14" s="41" t="str">
        <f t="shared" si="3"/>
        <v/>
      </c>
      <c r="BM14" s="41" t="str">
        <f t="shared" si="3"/>
        <v/>
      </c>
      <c r="BN14" s="41" t="str">
        <f t="shared" si="3"/>
        <v/>
      </c>
      <c r="BO14" s="41" t="str">
        <f t="shared" si="3"/>
        <v/>
      </c>
      <c r="BP14" s="41" t="str">
        <f t="shared" si="3"/>
        <v/>
      </c>
      <c r="BQ14" s="41" t="str">
        <f t="shared" si="3"/>
        <v/>
      </c>
      <c r="BR14" s="41" t="str">
        <f t="shared" si="3"/>
        <v/>
      </c>
      <c r="BS14" s="41" t="str">
        <f t="shared" si="3"/>
        <v/>
      </c>
      <c r="BT14" s="41" t="str">
        <f t="shared" si="3"/>
        <v/>
      </c>
      <c r="BU14" s="41" t="str">
        <f t="shared" si="3"/>
        <v/>
      </c>
      <c r="BV14" s="41" t="str">
        <f t="shared" si="3"/>
        <v/>
      </c>
      <c r="BW14" s="41" t="str">
        <f t="shared" si="3"/>
        <v/>
      </c>
      <c r="BX14" s="41" t="str">
        <f t="shared" si="3"/>
        <v/>
      </c>
      <c r="BY14" s="41" t="str">
        <f t="shared" si="3"/>
        <v/>
      </c>
      <c r="BZ14" s="41" t="str">
        <f t="shared" ref="BZ14:CP14" si="4">IF((BZ8+BZ9)*BZ11&lt;&gt;0,(BZ8+BZ9)*BZ11,"")</f>
        <v/>
      </c>
      <c r="CA14" s="41" t="str">
        <f t="shared" si="4"/>
        <v/>
      </c>
      <c r="CB14" s="41" t="str">
        <f t="shared" si="4"/>
        <v/>
      </c>
      <c r="CC14" s="41" t="str">
        <f t="shared" si="4"/>
        <v/>
      </c>
      <c r="CD14" s="41" t="str">
        <f t="shared" si="4"/>
        <v/>
      </c>
      <c r="CE14" s="41" t="str">
        <f t="shared" si="4"/>
        <v/>
      </c>
      <c r="CF14" s="41" t="str">
        <f t="shared" si="4"/>
        <v/>
      </c>
      <c r="CG14" s="41" t="str">
        <f t="shared" si="4"/>
        <v/>
      </c>
      <c r="CH14" s="41" t="str">
        <f t="shared" si="4"/>
        <v/>
      </c>
      <c r="CI14" s="41" t="str">
        <f t="shared" si="4"/>
        <v/>
      </c>
      <c r="CJ14" s="41" t="str">
        <f t="shared" si="4"/>
        <v/>
      </c>
      <c r="CK14" s="41" t="str">
        <f t="shared" si="4"/>
        <v/>
      </c>
      <c r="CL14" s="41" t="str">
        <f t="shared" si="4"/>
        <v/>
      </c>
      <c r="CM14" s="41" t="str">
        <f t="shared" si="4"/>
        <v/>
      </c>
      <c r="CN14" s="41" t="str">
        <f t="shared" si="4"/>
        <v/>
      </c>
      <c r="CO14" s="41" t="str">
        <f t="shared" si="4"/>
        <v/>
      </c>
      <c r="CP14" s="42" t="str">
        <f t="shared" si="4"/>
        <v/>
      </c>
    </row>
    <row r="15" spans="1:94" s="35" customFormat="1" ht="15.75" thickBot="1" x14ac:dyDescent="0.25">
      <c r="B15" s="167"/>
      <c r="C15" s="36"/>
      <c r="D15" s="37"/>
      <c r="E15" s="38" t="s">
        <v>111</v>
      </c>
      <c r="F15" s="37"/>
      <c r="G15" s="37"/>
      <c r="H15" s="37" t="s">
        <v>100</v>
      </c>
      <c r="I15" s="168">
        <f>IF(SUM($N$14:$CP$14)&lt;&gt;0,SUM($N$14:$CP$14),"")</f>
        <v>71.851457801372419</v>
      </c>
      <c r="J15" s="169"/>
      <c r="K15" s="169"/>
      <c r="L15" s="169"/>
      <c r="M15" s="170"/>
    </row>
    <row r="16" spans="1:94" s="35" customFormat="1" ht="15" x14ac:dyDescent="0.2">
      <c r="B16" s="43"/>
      <c r="C16" s="44"/>
      <c r="D16" s="44"/>
      <c r="E16" s="45"/>
      <c r="F16" s="44"/>
      <c r="G16" s="44"/>
      <c r="H16" s="44"/>
      <c r="I16" s="46">
        <f>I15</f>
        <v>71.851457801372419</v>
      </c>
      <c r="J16" s="47"/>
    </row>
    <row r="17" spans="2:94" s="35" customFormat="1" ht="15" x14ac:dyDescent="0.2">
      <c r="B17" s="43"/>
      <c r="C17" s="44"/>
      <c r="D17" s="44"/>
      <c r="E17" s="45"/>
      <c r="F17" s="44"/>
      <c r="G17" s="44"/>
      <c r="H17" s="44"/>
      <c r="I17" s="46"/>
      <c r="J17" s="47"/>
    </row>
    <row r="18" spans="2:94" s="35" customFormat="1" ht="15.75" thickBot="1" x14ac:dyDescent="0.25">
      <c r="B18" s="43"/>
      <c r="C18" s="44"/>
      <c r="D18" s="44"/>
      <c r="E18" s="45"/>
      <c r="F18" s="44"/>
      <c r="G18" s="44"/>
      <c r="H18" s="44"/>
      <c r="I18" s="46"/>
      <c r="J18" s="47"/>
    </row>
    <row r="19" spans="2:94" s="35" customFormat="1" ht="18" x14ac:dyDescent="0.25">
      <c r="B19" s="43"/>
      <c r="C19" s="44"/>
      <c r="D19" s="44"/>
      <c r="E19" s="45"/>
      <c r="F19" s="122" t="s">
        <v>211</v>
      </c>
      <c r="G19" s="2"/>
      <c r="H19" s="2"/>
      <c r="I19" s="2"/>
      <c r="J19" s="2"/>
      <c r="K19" s="2"/>
      <c r="L19" s="2"/>
      <c r="M19" s="2"/>
      <c r="N19" s="16" t="s">
        <v>17</v>
      </c>
      <c r="O19" s="16" t="s">
        <v>18</v>
      </c>
      <c r="P19" s="16" t="s">
        <v>19</v>
      </c>
      <c r="Q19" s="16" t="s">
        <v>20</v>
      </c>
      <c r="R19" s="16" t="s">
        <v>21</v>
      </c>
      <c r="S19" s="16" t="s">
        <v>22</v>
      </c>
      <c r="T19" s="16" t="s">
        <v>23</v>
      </c>
      <c r="U19" s="16" t="s">
        <v>24</v>
      </c>
      <c r="V19" s="16" t="s">
        <v>25</v>
      </c>
      <c r="W19" s="16" t="s">
        <v>26</v>
      </c>
      <c r="X19" s="16" t="s">
        <v>27</v>
      </c>
      <c r="Y19" s="16" t="s">
        <v>28</v>
      </c>
      <c r="Z19" s="16" t="s">
        <v>29</v>
      </c>
      <c r="AA19" s="16" t="s">
        <v>30</v>
      </c>
      <c r="AB19" s="16" t="s">
        <v>31</v>
      </c>
      <c r="AC19" s="16" t="s">
        <v>32</v>
      </c>
      <c r="AD19" s="16" t="s">
        <v>33</v>
      </c>
      <c r="AE19" s="16" t="s">
        <v>34</v>
      </c>
      <c r="AF19" s="16" t="s">
        <v>35</v>
      </c>
      <c r="AG19" s="16" t="s">
        <v>36</v>
      </c>
      <c r="AH19" s="16" t="s">
        <v>37</v>
      </c>
      <c r="AI19" s="16" t="s">
        <v>38</v>
      </c>
      <c r="AJ19" s="16" t="s">
        <v>39</v>
      </c>
      <c r="AK19" s="16" t="s">
        <v>40</v>
      </c>
      <c r="AL19" s="16" t="s">
        <v>41</v>
      </c>
      <c r="AM19" s="16" t="s">
        <v>42</v>
      </c>
      <c r="AN19" s="16" t="s">
        <v>43</v>
      </c>
      <c r="AO19" s="16" t="s">
        <v>44</v>
      </c>
      <c r="AP19" s="16" t="s">
        <v>45</v>
      </c>
      <c r="AQ19" s="16" t="s">
        <v>46</v>
      </c>
      <c r="AR19" s="16" t="s">
        <v>47</v>
      </c>
      <c r="AS19" s="16" t="s">
        <v>48</v>
      </c>
      <c r="AT19" s="16" t="s">
        <v>49</v>
      </c>
      <c r="AU19" s="16" t="s">
        <v>50</v>
      </c>
      <c r="AV19" s="16" t="s">
        <v>51</v>
      </c>
      <c r="AW19" s="16" t="s">
        <v>52</v>
      </c>
      <c r="AX19" s="16" t="s">
        <v>53</v>
      </c>
      <c r="AY19" s="16" t="s">
        <v>54</v>
      </c>
      <c r="AZ19" s="16" t="s">
        <v>55</v>
      </c>
      <c r="BA19" s="16" t="s">
        <v>56</v>
      </c>
      <c r="BB19" s="16" t="s">
        <v>57</v>
      </c>
      <c r="BC19" s="16" t="s">
        <v>58</v>
      </c>
      <c r="BD19" s="16" t="s">
        <v>59</v>
      </c>
      <c r="BE19" s="16" t="s">
        <v>60</v>
      </c>
      <c r="BF19" s="16" t="s">
        <v>61</v>
      </c>
      <c r="BG19" s="16" t="s">
        <v>62</v>
      </c>
      <c r="BH19" s="16" t="s">
        <v>63</v>
      </c>
      <c r="BI19" s="16" t="s">
        <v>64</v>
      </c>
      <c r="BJ19" s="16" t="s">
        <v>65</v>
      </c>
      <c r="BK19" s="16" t="s">
        <v>66</v>
      </c>
      <c r="BL19" s="16" t="s">
        <v>67</v>
      </c>
      <c r="BM19" s="16" t="s">
        <v>68</v>
      </c>
      <c r="BN19" s="16" t="s">
        <v>69</v>
      </c>
      <c r="BO19" s="16" t="s">
        <v>70</v>
      </c>
      <c r="BP19" s="16" t="s">
        <v>71</v>
      </c>
      <c r="BQ19" s="16" t="s">
        <v>72</v>
      </c>
      <c r="BR19" s="16" t="s">
        <v>73</v>
      </c>
      <c r="BS19" s="16" t="s">
        <v>74</v>
      </c>
      <c r="BT19" s="16" t="s">
        <v>75</v>
      </c>
      <c r="BU19" s="16" t="s">
        <v>76</v>
      </c>
      <c r="BV19" s="16" t="s">
        <v>77</v>
      </c>
      <c r="BW19" s="16" t="s">
        <v>78</v>
      </c>
      <c r="BX19" s="16" t="s">
        <v>79</v>
      </c>
      <c r="BY19" s="16" t="s">
        <v>80</v>
      </c>
      <c r="BZ19" s="16" t="s">
        <v>81</v>
      </c>
      <c r="CA19" s="16" t="s">
        <v>82</v>
      </c>
      <c r="CB19" s="16" t="s">
        <v>83</v>
      </c>
      <c r="CC19" s="16" t="s">
        <v>84</v>
      </c>
      <c r="CD19" s="16" t="s">
        <v>85</v>
      </c>
      <c r="CE19" s="16" t="s">
        <v>86</v>
      </c>
      <c r="CF19" s="16" t="s">
        <v>87</v>
      </c>
      <c r="CG19" s="16" t="s">
        <v>88</v>
      </c>
      <c r="CH19" s="16" t="s">
        <v>89</v>
      </c>
      <c r="CI19" s="16" t="s">
        <v>90</v>
      </c>
      <c r="CJ19" s="16" t="s">
        <v>91</v>
      </c>
      <c r="CK19" s="16" t="s">
        <v>92</v>
      </c>
      <c r="CL19" s="16" t="s">
        <v>93</v>
      </c>
      <c r="CM19" s="16" t="s">
        <v>94</v>
      </c>
      <c r="CN19" s="16" t="s">
        <v>95</v>
      </c>
      <c r="CO19" s="16" t="s">
        <v>96</v>
      </c>
      <c r="CP19" s="17" t="s">
        <v>97</v>
      </c>
    </row>
    <row r="20" spans="2:94" s="35" customFormat="1" ht="18" x14ac:dyDescent="0.25">
      <c r="B20" s="43"/>
      <c r="C20" s="44"/>
      <c r="D20" s="44"/>
      <c r="E20" s="45"/>
      <c r="F20" s="123" t="s">
        <v>176</v>
      </c>
      <c r="G20" s="124" t="s">
        <v>212</v>
      </c>
      <c r="H20" s="125"/>
      <c r="I20" s="125"/>
      <c r="J20" s="125"/>
      <c r="K20" s="125"/>
      <c r="L20" s="125"/>
      <c r="M20" s="125"/>
      <c r="N20" s="138">
        <f>+N7</f>
        <v>0</v>
      </c>
      <c r="O20" s="139">
        <f t="shared" ref="O20:T20" si="5">+O7+N22</f>
        <v>7.1570160917214141</v>
      </c>
      <c r="P20" s="139">
        <f t="shared" si="5"/>
        <v>14.040159856263841</v>
      </c>
      <c r="Q20" s="139">
        <f t="shared" si="5"/>
        <v>20.20278558343481</v>
      </c>
      <c r="R20" s="139">
        <f>+R7+Q22</f>
        <v>25.625146995163206</v>
      </c>
      <c r="S20" s="139">
        <f t="shared" si="5"/>
        <v>30.284706913102625</v>
      </c>
      <c r="T20" s="139">
        <f t="shared" si="5"/>
        <v>33.381828428987177</v>
      </c>
      <c r="U20" s="139">
        <f t="shared" ref="U20:CE20" si="6">+U7+T22</f>
        <v>35.792027931171141</v>
      </c>
      <c r="V20" s="139">
        <f>+V7+U22</f>
        <v>37.515305419654524</v>
      </c>
      <c r="W20" s="139">
        <f t="shared" si="6"/>
        <v>38.551660894437326</v>
      </c>
      <c r="X20" s="139">
        <f>+X7+W22</f>
        <v>38.900911456316003</v>
      </c>
      <c r="Y20" s="139">
        <f t="shared" si="6"/>
        <v>31.694221056612157</v>
      </c>
      <c r="Z20" s="139">
        <f>+Z7+Y22</f>
        <v>24.487530656908312</v>
      </c>
      <c r="AA20" s="139">
        <f t="shared" si="6"/>
        <v>17.280840257204467</v>
      </c>
      <c r="AB20" s="139">
        <f t="shared" si="6"/>
        <v>10.074149857500622</v>
      </c>
      <c r="AC20" s="139">
        <f>+AC7+AB22</f>
        <v>2.8674594577967767</v>
      </c>
      <c r="AD20" s="139">
        <f t="shared" si="6"/>
        <v>0</v>
      </c>
      <c r="AE20" s="139">
        <f t="shared" si="6"/>
        <v>0</v>
      </c>
      <c r="AF20" s="139">
        <f t="shared" si="6"/>
        <v>0</v>
      </c>
      <c r="AG20" s="139">
        <f t="shared" si="6"/>
        <v>0</v>
      </c>
      <c r="AH20" s="139">
        <f t="shared" si="6"/>
        <v>0</v>
      </c>
      <c r="AI20" s="139">
        <f t="shared" si="6"/>
        <v>0</v>
      </c>
      <c r="AJ20" s="139">
        <f t="shared" si="6"/>
        <v>0</v>
      </c>
      <c r="AK20" s="139">
        <f t="shared" si="6"/>
        <v>0</v>
      </c>
      <c r="AL20" s="139">
        <f t="shared" si="6"/>
        <v>0</v>
      </c>
      <c r="AM20" s="139">
        <f t="shared" si="6"/>
        <v>0</v>
      </c>
      <c r="AN20" s="139">
        <f t="shared" si="6"/>
        <v>0</v>
      </c>
      <c r="AO20" s="139">
        <f t="shared" si="6"/>
        <v>0</v>
      </c>
      <c r="AP20" s="139">
        <f t="shared" si="6"/>
        <v>0</v>
      </c>
      <c r="AQ20" s="139">
        <f t="shared" si="6"/>
        <v>0</v>
      </c>
      <c r="AR20" s="139">
        <f t="shared" si="6"/>
        <v>0</v>
      </c>
      <c r="AS20" s="139">
        <f t="shared" si="6"/>
        <v>0</v>
      </c>
      <c r="AT20" s="139">
        <f t="shared" si="6"/>
        <v>0</v>
      </c>
      <c r="AU20" s="139">
        <f t="shared" si="6"/>
        <v>0</v>
      </c>
      <c r="AV20" s="139">
        <f t="shared" si="6"/>
        <v>0</v>
      </c>
      <c r="AW20" s="139">
        <f t="shared" si="6"/>
        <v>0</v>
      </c>
      <c r="AX20" s="139">
        <f t="shared" si="6"/>
        <v>0</v>
      </c>
      <c r="AY20" s="139">
        <f t="shared" si="6"/>
        <v>0</v>
      </c>
      <c r="AZ20" s="139">
        <f t="shared" si="6"/>
        <v>0</v>
      </c>
      <c r="BA20" s="139">
        <f t="shared" si="6"/>
        <v>0</v>
      </c>
      <c r="BB20" s="139">
        <f t="shared" si="6"/>
        <v>0</v>
      </c>
      <c r="BC20" s="139">
        <f t="shared" si="6"/>
        <v>0</v>
      </c>
      <c r="BD20" s="139">
        <f t="shared" si="6"/>
        <v>0</v>
      </c>
      <c r="BE20" s="139">
        <f t="shared" si="6"/>
        <v>0</v>
      </c>
      <c r="BF20" s="139">
        <f t="shared" si="6"/>
        <v>0</v>
      </c>
      <c r="BG20" s="139">
        <f t="shared" si="6"/>
        <v>0</v>
      </c>
      <c r="BH20" s="139">
        <f t="shared" si="6"/>
        <v>0</v>
      </c>
      <c r="BI20" s="139">
        <f t="shared" si="6"/>
        <v>0</v>
      </c>
      <c r="BJ20" s="139">
        <f t="shared" si="6"/>
        <v>0</v>
      </c>
      <c r="BK20" s="139">
        <f t="shared" si="6"/>
        <v>0</v>
      </c>
      <c r="BL20" s="139">
        <f t="shared" si="6"/>
        <v>0</v>
      </c>
      <c r="BM20" s="139">
        <f t="shared" si="6"/>
        <v>0</v>
      </c>
      <c r="BN20" s="139">
        <f t="shared" si="6"/>
        <v>0</v>
      </c>
      <c r="BO20" s="139">
        <f t="shared" si="6"/>
        <v>0</v>
      </c>
      <c r="BP20" s="139">
        <f t="shared" si="6"/>
        <v>0</v>
      </c>
      <c r="BQ20" s="139">
        <f t="shared" si="6"/>
        <v>0</v>
      </c>
      <c r="BR20" s="139">
        <f t="shared" si="6"/>
        <v>0</v>
      </c>
      <c r="BS20" s="139">
        <f t="shared" si="6"/>
        <v>0</v>
      </c>
      <c r="BT20" s="139">
        <f t="shared" si="6"/>
        <v>0</v>
      </c>
      <c r="BU20" s="139">
        <f t="shared" si="6"/>
        <v>0</v>
      </c>
      <c r="BV20" s="139">
        <f t="shared" si="6"/>
        <v>0</v>
      </c>
      <c r="BW20" s="139">
        <f t="shared" si="6"/>
        <v>0</v>
      </c>
      <c r="BX20" s="139">
        <f t="shared" si="6"/>
        <v>0</v>
      </c>
      <c r="BY20" s="139">
        <f t="shared" si="6"/>
        <v>0</v>
      </c>
      <c r="BZ20" s="139">
        <f t="shared" si="6"/>
        <v>0</v>
      </c>
      <c r="CA20" s="139">
        <f t="shared" si="6"/>
        <v>0</v>
      </c>
      <c r="CB20" s="139">
        <f t="shared" si="6"/>
        <v>0</v>
      </c>
      <c r="CC20" s="139">
        <f t="shared" si="6"/>
        <v>0</v>
      </c>
      <c r="CD20" s="139">
        <f t="shared" si="6"/>
        <v>0</v>
      </c>
      <c r="CE20" s="139">
        <f t="shared" si="6"/>
        <v>0</v>
      </c>
      <c r="CF20" s="139">
        <f t="shared" ref="CF20:CP20" si="7">+CF7+CE22</f>
        <v>0</v>
      </c>
      <c r="CG20" s="139">
        <f t="shared" si="7"/>
        <v>0</v>
      </c>
      <c r="CH20" s="139">
        <f t="shared" si="7"/>
        <v>0</v>
      </c>
      <c r="CI20" s="139">
        <f t="shared" si="7"/>
        <v>0</v>
      </c>
      <c r="CJ20" s="139">
        <f t="shared" si="7"/>
        <v>0</v>
      </c>
      <c r="CK20" s="139">
        <f t="shared" si="7"/>
        <v>0</v>
      </c>
      <c r="CL20" s="139">
        <f t="shared" si="7"/>
        <v>0</v>
      </c>
      <c r="CM20" s="139">
        <f t="shared" si="7"/>
        <v>0</v>
      </c>
      <c r="CN20" s="139">
        <f t="shared" si="7"/>
        <v>0</v>
      </c>
      <c r="CO20" s="139">
        <f t="shared" si="7"/>
        <v>0</v>
      </c>
      <c r="CP20" s="139">
        <f t="shared" si="7"/>
        <v>0</v>
      </c>
    </row>
    <row r="21" spans="2:94" s="35" customFormat="1" ht="18" x14ac:dyDescent="0.25">
      <c r="B21" s="43"/>
      <c r="C21" s="44"/>
      <c r="D21" s="44"/>
      <c r="E21" s="45"/>
      <c r="F21" s="123" t="s">
        <v>180</v>
      </c>
      <c r="G21" s="123">
        <v>10</v>
      </c>
      <c r="H21" s="125"/>
      <c r="I21" s="125"/>
      <c r="J21" s="125"/>
      <c r="K21" s="125"/>
      <c r="L21" s="125"/>
      <c r="M21" s="125"/>
      <c r="N21" s="140">
        <f>IF(N20=0,0,+N7/$G21)</f>
        <v>0</v>
      </c>
      <c r="O21" s="141">
        <f t="shared" ref="O21:BZ21" si="8">MIN(IF(O20=0,0,+O7/$G21)+N21,O20)</f>
        <v>0.71570160917214143</v>
      </c>
      <c r="P21" s="141">
        <f t="shared" si="8"/>
        <v>1.4755861465435984</v>
      </c>
      <c r="Q21" s="141">
        <f>MIN(IF(Q20=0,0,+Q7/$G21)+P21,Q20)</f>
        <v>2.2394073339150555</v>
      </c>
      <c r="R21" s="141">
        <f t="shared" si="8"/>
        <v>3.0055842084794007</v>
      </c>
      <c r="S21" s="141">
        <f>MIN(IF(S20=0,0,+S7/$G21)+R21,S20)</f>
        <v>3.772098621121283</v>
      </c>
      <c r="T21" s="141">
        <f t="shared" si="8"/>
        <v>4.4590206348218668</v>
      </c>
      <c r="U21" s="141">
        <f t="shared" si="8"/>
        <v>5.1459426485224498</v>
      </c>
      <c r="V21" s="141">
        <f t="shared" si="8"/>
        <v>5.8328646622230327</v>
      </c>
      <c r="W21" s="141">
        <f t="shared" si="8"/>
        <v>6.5197866759236156</v>
      </c>
      <c r="X21" s="141">
        <f>MIN(IF(X20=0,0,+X7/$G21)+W21,X20)</f>
        <v>7.2066903997038452</v>
      </c>
      <c r="Y21" s="141">
        <f t="shared" si="8"/>
        <v>7.2066903997038452</v>
      </c>
      <c r="Z21" s="141">
        <f t="shared" si="8"/>
        <v>7.2066903997038452</v>
      </c>
      <c r="AA21" s="141">
        <f t="shared" si="8"/>
        <v>7.2066903997038452</v>
      </c>
      <c r="AB21" s="141">
        <f>MIN(IF(AB20=0,0,+AB7/$G21)+AA21,AB20)</f>
        <v>7.2066903997038452</v>
      </c>
      <c r="AC21" s="141">
        <f>MIN(IF(AC20=0,0,+AC7/$G21)+AB21,AC20)</f>
        <v>2.8674594577967767</v>
      </c>
      <c r="AD21" s="141">
        <f>MIN(IF(AD20=0,0,+AD7/$G21)+AC21,AD20)</f>
        <v>0</v>
      </c>
      <c r="AE21" s="141">
        <f t="shared" si="8"/>
        <v>0</v>
      </c>
      <c r="AF21" s="141">
        <f t="shared" si="8"/>
        <v>0</v>
      </c>
      <c r="AG21" s="141">
        <f t="shared" si="8"/>
        <v>0</v>
      </c>
      <c r="AH21" s="141">
        <f t="shared" si="8"/>
        <v>0</v>
      </c>
      <c r="AI21" s="141">
        <f t="shared" si="8"/>
        <v>0</v>
      </c>
      <c r="AJ21" s="141">
        <f t="shared" si="8"/>
        <v>0</v>
      </c>
      <c r="AK21" s="141">
        <f t="shared" si="8"/>
        <v>0</v>
      </c>
      <c r="AL21" s="141">
        <f t="shared" si="8"/>
        <v>0</v>
      </c>
      <c r="AM21" s="141">
        <f t="shared" si="8"/>
        <v>0</v>
      </c>
      <c r="AN21" s="141">
        <f t="shared" si="8"/>
        <v>0</v>
      </c>
      <c r="AO21" s="141">
        <f t="shared" si="8"/>
        <v>0</v>
      </c>
      <c r="AP21" s="141">
        <f t="shared" si="8"/>
        <v>0</v>
      </c>
      <c r="AQ21" s="141">
        <f t="shared" si="8"/>
        <v>0</v>
      </c>
      <c r="AR21" s="141">
        <f t="shared" si="8"/>
        <v>0</v>
      </c>
      <c r="AS21" s="141">
        <f t="shared" si="8"/>
        <v>0</v>
      </c>
      <c r="AT21" s="141">
        <f t="shared" si="8"/>
        <v>0</v>
      </c>
      <c r="AU21" s="141">
        <f t="shared" si="8"/>
        <v>0</v>
      </c>
      <c r="AV21" s="141">
        <f t="shared" si="8"/>
        <v>0</v>
      </c>
      <c r="AW21" s="141">
        <f t="shared" si="8"/>
        <v>0</v>
      </c>
      <c r="AX21" s="141">
        <f t="shared" si="8"/>
        <v>0</v>
      </c>
      <c r="AY21" s="141">
        <f t="shared" si="8"/>
        <v>0</v>
      </c>
      <c r="AZ21" s="141">
        <f t="shared" si="8"/>
        <v>0</v>
      </c>
      <c r="BA21" s="141">
        <f t="shared" si="8"/>
        <v>0</v>
      </c>
      <c r="BB21" s="141">
        <f t="shared" si="8"/>
        <v>0</v>
      </c>
      <c r="BC21" s="141">
        <f t="shared" si="8"/>
        <v>0</v>
      </c>
      <c r="BD21" s="141">
        <f t="shared" si="8"/>
        <v>0</v>
      </c>
      <c r="BE21" s="141">
        <f t="shared" si="8"/>
        <v>0</v>
      </c>
      <c r="BF21" s="141">
        <f t="shared" si="8"/>
        <v>0</v>
      </c>
      <c r="BG21" s="141">
        <f t="shared" si="8"/>
        <v>0</v>
      </c>
      <c r="BH21" s="141">
        <f t="shared" si="8"/>
        <v>0</v>
      </c>
      <c r="BI21" s="141">
        <f t="shared" si="8"/>
        <v>0</v>
      </c>
      <c r="BJ21" s="141">
        <f t="shared" si="8"/>
        <v>0</v>
      </c>
      <c r="BK21" s="141">
        <f t="shared" si="8"/>
        <v>0</v>
      </c>
      <c r="BL21" s="141">
        <f t="shared" si="8"/>
        <v>0</v>
      </c>
      <c r="BM21" s="141">
        <f t="shared" si="8"/>
        <v>0</v>
      </c>
      <c r="BN21" s="141">
        <f t="shared" si="8"/>
        <v>0</v>
      </c>
      <c r="BO21" s="141">
        <f t="shared" si="8"/>
        <v>0</v>
      </c>
      <c r="BP21" s="141">
        <f t="shared" si="8"/>
        <v>0</v>
      </c>
      <c r="BQ21" s="141">
        <f t="shared" si="8"/>
        <v>0</v>
      </c>
      <c r="BR21" s="141">
        <f t="shared" si="8"/>
        <v>0</v>
      </c>
      <c r="BS21" s="141">
        <f t="shared" si="8"/>
        <v>0</v>
      </c>
      <c r="BT21" s="141">
        <f t="shared" si="8"/>
        <v>0</v>
      </c>
      <c r="BU21" s="141">
        <f t="shared" si="8"/>
        <v>0</v>
      </c>
      <c r="BV21" s="141">
        <f t="shared" si="8"/>
        <v>0</v>
      </c>
      <c r="BW21" s="141">
        <f t="shared" si="8"/>
        <v>0</v>
      </c>
      <c r="BX21" s="141">
        <f t="shared" si="8"/>
        <v>0</v>
      </c>
      <c r="BY21" s="141">
        <f t="shared" si="8"/>
        <v>0</v>
      </c>
      <c r="BZ21" s="141">
        <f t="shared" si="8"/>
        <v>0</v>
      </c>
      <c r="CA21" s="141">
        <f t="shared" ref="CA21:CP21" si="9">MIN(IF(CA20=0,0,+CA7/$G21)+BZ21,CA20)</f>
        <v>0</v>
      </c>
      <c r="CB21" s="141">
        <f t="shared" si="9"/>
        <v>0</v>
      </c>
      <c r="CC21" s="141">
        <f t="shared" si="9"/>
        <v>0</v>
      </c>
      <c r="CD21" s="141">
        <f t="shared" si="9"/>
        <v>0</v>
      </c>
      <c r="CE21" s="141">
        <f t="shared" si="9"/>
        <v>0</v>
      </c>
      <c r="CF21" s="141">
        <f t="shared" si="9"/>
        <v>0</v>
      </c>
      <c r="CG21" s="141">
        <f t="shared" si="9"/>
        <v>0</v>
      </c>
      <c r="CH21" s="141">
        <f t="shared" si="9"/>
        <v>0</v>
      </c>
      <c r="CI21" s="141">
        <f t="shared" si="9"/>
        <v>0</v>
      </c>
      <c r="CJ21" s="141">
        <f t="shared" si="9"/>
        <v>0</v>
      </c>
      <c r="CK21" s="141">
        <f t="shared" si="9"/>
        <v>0</v>
      </c>
      <c r="CL21" s="141">
        <f t="shared" si="9"/>
        <v>0</v>
      </c>
      <c r="CM21" s="141">
        <f t="shared" si="9"/>
        <v>0</v>
      </c>
      <c r="CN21" s="141">
        <f t="shared" si="9"/>
        <v>0</v>
      </c>
      <c r="CO21" s="141">
        <f t="shared" si="9"/>
        <v>0</v>
      </c>
      <c r="CP21" s="141">
        <f t="shared" si="9"/>
        <v>0</v>
      </c>
    </row>
    <row r="22" spans="2:94" s="35" customFormat="1" ht="18" x14ac:dyDescent="0.25">
      <c r="B22" s="43"/>
      <c r="C22" s="44"/>
      <c r="D22" s="44"/>
      <c r="E22" s="45"/>
      <c r="F22" s="123" t="s">
        <v>183</v>
      </c>
      <c r="G22" s="123"/>
      <c r="H22" s="125"/>
      <c r="I22" s="125"/>
      <c r="J22" s="125"/>
      <c r="K22" s="125"/>
      <c r="L22" s="125"/>
      <c r="M22" s="125"/>
      <c r="N22" s="140">
        <f t="shared" ref="N22:BY22" si="10">+N20-N21</f>
        <v>0</v>
      </c>
      <c r="O22" s="141">
        <f t="shared" si="10"/>
        <v>6.4413144825492727</v>
      </c>
      <c r="P22" s="141">
        <f t="shared" si="10"/>
        <v>12.564573709720243</v>
      </c>
      <c r="Q22" s="141">
        <f>+Q20-Q21</f>
        <v>17.963378249519756</v>
      </c>
      <c r="R22" s="141">
        <f t="shared" si="10"/>
        <v>22.619562786683804</v>
      </c>
      <c r="S22" s="141">
        <f t="shared" si="10"/>
        <v>26.512608291981341</v>
      </c>
      <c r="T22" s="141">
        <f t="shared" si="10"/>
        <v>28.922807794165308</v>
      </c>
      <c r="U22" s="141">
        <f t="shared" si="10"/>
        <v>30.646085282648691</v>
      </c>
      <c r="V22" s="141">
        <f t="shared" si="10"/>
        <v>31.682440757431493</v>
      </c>
      <c r="W22" s="141">
        <f t="shared" si="10"/>
        <v>32.031874218513707</v>
      </c>
      <c r="X22" s="141">
        <f t="shared" si="10"/>
        <v>31.694221056612157</v>
      </c>
      <c r="Y22" s="141">
        <f t="shared" si="10"/>
        <v>24.487530656908312</v>
      </c>
      <c r="Z22" s="141">
        <f t="shared" si="10"/>
        <v>17.280840257204467</v>
      </c>
      <c r="AA22" s="141">
        <f>+AA20-AA21</f>
        <v>10.074149857500622</v>
      </c>
      <c r="AB22" s="141">
        <f t="shared" si="10"/>
        <v>2.8674594577967767</v>
      </c>
      <c r="AC22" s="141">
        <f t="shared" si="10"/>
        <v>0</v>
      </c>
      <c r="AD22" s="141">
        <f t="shared" si="10"/>
        <v>0</v>
      </c>
      <c r="AE22" s="141">
        <f t="shared" si="10"/>
        <v>0</v>
      </c>
      <c r="AF22" s="141">
        <f t="shared" si="10"/>
        <v>0</v>
      </c>
      <c r="AG22" s="141">
        <f t="shared" si="10"/>
        <v>0</v>
      </c>
      <c r="AH22" s="141">
        <f t="shared" si="10"/>
        <v>0</v>
      </c>
      <c r="AI22" s="141">
        <f t="shared" si="10"/>
        <v>0</v>
      </c>
      <c r="AJ22" s="141">
        <f t="shared" si="10"/>
        <v>0</v>
      </c>
      <c r="AK22" s="141">
        <f t="shared" si="10"/>
        <v>0</v>
      </c>
      <c r="AL22" s="141">
        <f t="shared" si="10"/>
        <v>0</v>
      </c>
      <c r="AM22" s="141">
        <f t="shared" si="10"/>
        <v>0</v>
      </c>
      <c r="AN22" s="141">
        <f t="shared" si="10"/>
        <v>0</v>
      </c>
      <c r="AO22" s="141">
        <f t="shared" si="10"/>
        <v>0</v>
      </c>
      <c r="AP22" s="141">
        <f t="shared" si="10"/>
        <v>0</v>
      </c>
      <c r="AQ22" s="141">
        <f t="shared" si="10"/>
        <v>0</v>
      </c>
      <c r="AR22" s="141">
        <f t="shared" si="10"/>
        <v>0</v>
      </c>
      <c r="AS22" s="141">
        <f t="shared" si="10"/>
        <v>0</v>
      </c>
      <c r="AT22" s="141">
        <f t="shared" si="10"/>
        <v>0</v>
      </c>
      <c r="AU22" s="141">
        <f t="shared" si="10"/>
        <v>0</v>
      </c>
      <c r="AV22" s="141">
        <f t="shared" si="10"/>
        <v>0</v>
      </c>
      <c r="AW22" s="141">
        <f t="shared" si="10"/>
        <v>0</v>
      </c>
      <c r="AX22" s="141">
        <f t="shared" si="10"/>
        <v>0</v>
      </c>
      <c r="AY22" s="141">
        <f t="shared" si="10"/>
        <v>0</v>
      </c>
      <c r="AZ22" s="141">
        <f t="shared" si="10"/>
        <v>0</v>
      </c>
      <c r="BA22" s="141">
        <f t="shared" si="10"/>
        <v>0</v>
      </c>
      <c r="BB22" s="141">
        <f t="shared" si="10"/>
        <v>0</v>
      </c>
      <c r="BC22" s="141">
        <f t="shared" si="10"/>
        <v>0</v>
      </c>
      <c r="BD22" s="141">
        <f t="shared" si="10"/>
        <v>0</v>
      </c>
      <c r="BE22" s="141">
        <f t="shared" si="10"/>
        <v>0</v>
      </c>
      <c r="BF22" s="141">
        <f t="shared" si="10"/>
        <v>0</v>
      </c>
      <c r="BG22" s="141">
        <f t="shared" si="10"/>
        <v>0</v>
      </c>
      <c r="BH22" s="141">
        <f t="shared" si="10"/>
        <v>0</v>
      </c>
      <c r="BI22" s="141">
        <f t="shared" si="10"/>
        <v>0</v>
      </c>
      <c r="BJ22" s="141">
        <f t="shared" si="10"/>
        <v>0</v>
      </c>
      <c r="BK22" s="141">
        <f t="shared" si="10"/>
        <v>0</v>
      </c>
      <c r="BL22" s="141">
        <f t="shared" si="10"/>
        <v>0</v>
      </c>
      <c r="BM22" s="141">
        <f t="shared" si="10"/>
        <v>0</v>
      </c>
      <c r="BN22" s="141">
        <f t="shared" si="10"/>
        <v>0</v>
      </c>
      <c r="BO22" s="141">
        <f t="shared" si="10"/>
        <v>0</v>
      </c>
      <c r="BP22" s="141">
        <f t="shared" si="10"/>
        <v>0</v>
      </c>
      <c r="BQ22" s="141">
        <f t="shared" si="10"/>
        <v>0</v>
      </c>
      <c r="BR22" s="141">
        <f t="shared" si="10"/>
        <v>0</v>
      </c>
      <c r="BS22" s="141">
        <f t="shared" si="10"/>
        <v>0</v>
      </c>
      <c r="BT22" s="141">
        <f t="shared" si="10"/>
        <v>0</v>
      </c>
      <c r="BU22" s="141">
        <f t="shared" si="10"/>
        <v>0</v>
      </c>
      <c r="BV22" s="141">
        <f t="shared" si="10"/>
        <v>0</v>
      </c>
      <c r="BW22" s="141">
        <f t="shared" si="10"/>
        <v>0</v>
      </c>
      <c r="BX22" s="141">
        <f t="shared" si="10"/>
        <v>0</v>
      </c>
      <c r="BY22" s="141">
        <f t="shared" si="10"/>
        <v>0</v>
      </c>
      <c r="BZ22" s="141">
        <f t="shared" ref="BZ22:CP22" si="11">+BZ20-BZ21</f>
        <v>0</v>
      </c>
      <c r="CA22" s="141">
        <f t="shared" si="11"/>
        <v>0</v>
      </c>
      <c r="CB22" s="141">
        <f t="shared" si="11"/>
        <v>0</v>
      </c>
      <c r="CC22" s="141">
        <f t="shared" si="11"/>
        <v>0</v>
      </c>
      <c r="CD22" s="141">
        <f t="shared" si="11"/>
        <v>0</v>
      </c>
      <c r="CE22" s="141">
        <f t="shared" si="11"/>
        <v>0</v>
      </c>
      <c r="CF22" s="141">
        <f t="shared" si="11"/>
        <v>0</v>
      </c>
      <c r="CG22" s="141">
        <f t="shared" si="11"/>
        <v>0</v>
      </c>
      <c r="CH22" s="141">
        <f t="shared" si="11"/>
        <v>0</v>
      </c>
      <c r="CI22" s="141">
        <f t="shared" si="11"/>
        <v>0</v>
      </c>
      <c r="CJ22" s="141">
        <f t="shared" si="11"/>
        <v>0</v>
      </c>
      <c r="CK22" s="141">
        <f t="shared" si="11"/>
        <v>0</v>
      </c>
      <c r="CL22" s="141">
        <f t="shared" si="11"/>
        <v>0</v>
      </c>
      <c r="CM22" s="141">
        <f t="shared" si="11"/>
        <v>0</v>
      </c>
      <c r="CN22" s="141">
        <f t="shared" si="11"/>
        <v>0</v>
      </c>
      <c r="CO22" s="141">
        <f t="shared" si="11"/>
        <v>0</v>
      </c>
      <c r="CP22" s="141">
        <f t="shared" si="11"/>
        <v>0</v>
      </c>
    </row>
    <row r="23" spans="2:94" s="35" customFormat="1" ht="18" x14ac:dyDescent="0.25">
      <c r="B23" s="43"/>
      <c r="C23" s="44"/>
      <c r="D23" s="44"/>
      <c r="E23" s="45"/>
      <c r="F23" s="123" t="s">
        <v>186</v>
      </c>
      <c r="G23" s="126" t="s">
        <v>158</v>
      </c>
      <c r="H23" s="125"/>
      <c r="I23" s="125"/>
      <c r="J23" s="125"/>
      <c r="K23" s="125"/>
      <c r="L23" s="125"/>
      <c r="M23" s="125"/>
      <c r="N23" s="140">
        <f>AVERAGE(N20,N22)</f>
        <v>0</v>
      </c>
      <c r="O23" s="141">
        <f t="shared" ref="O23:BZ23" si="12">AVERAGE(O20,O22)</f>
        <v>6.7991652871353434</v>
      </c>
      <c r="P23" s="141">
        <f t="shared" si="12"/>
        <v>13.302366782992042</v>
      </c>
      <c r="Q23" s="141">
        <f t="shared" si="12"/>
        <v>19.083081916477283</v>
      </c>
      <c r="R23" s="141">
        <f t="shared" si="12"/>
        <v>24.122354890923503</v>
      </c>
      <c r="S23" s="141">
        <f t="shared" si="12"/>
        <v>28.398657602541981</v>
      </c>
      <c r="T23" s="141">
        <f t="shared" si="12"/>
        <v>31.152318111576243</v>
      </c>
      <c r="U23" s="141">
        <f t="shared" si="12"/>
        <v>33.219056606909916</v>
      </c>
      <c r="V23" s="141">
        <f t="shared" si="12"/>
        <v>34.598873088543009</v>
      </c>
      <c r="W23" s="141">
        <f t="shared" si="12"/>
        <v>35.29176755647552</v>
      </c>
      <c r="X23" s="141">
        <f t="shared" si="12"/>
        <v>35.29756625646408</v>
      </c>
      <c r="Y23" s="141">
        <f t="shared" si="12"/>
        <v>28.090875856760235</v>
      </c>
      <c r="Z23" s="141">
        <f t="shared" si="12"/>
        <v>20.88418545705639</v>
      </c>
      <c r="AA23" s="141">
        <f t="shared" si="12"/>
        <v>13.677495057352544</v>
      </c>
      <c r="AB23" s="141">
        <f t="shared" si="12"/>
        <v>6.4708046576486993</v>
      </c>
      <c r="AC23" s="141">
        <f t="shared" si="12"/>
        <v>1.4337297288983883</v>
      </c>
      <c r="AD23" s="141">
        <f t="shared" si="12"/>
        <v>0</v>
      </c>
      <c r="AE23" s="141">
        <f t="shared" si="12"/>
        <v>0</v>
      </c>
      <c r="AF23" s="141">
        <f t="shared" si="12"/>
        <v>0</v>
      </c>
      <c r="AG23" s="141">
        <f t="shared" si="12"/>
        <v>0</v>
      </c>
      <c r="AH23" s="141">
        <f t="shared" si="12"/>
        <v>0</v>
      </c>
      <c r="AI23" s="141">
        <f t="shared" si="12"/>
        <v>0</v>
      </c>
      <c r="AJ23" s="141">
        <f t="shared" si="12"/>
        <v>0</v>
      </c>
      <c r="AK23" s="141">
        <f t="shared" si="12"/>
        <v>0</v>
      </c>
      <c r="AL23" s="141">
        <f t="shared" si="12"/>
        <v>0</v>
      </c>
      <c r="AM23" s="141">
        <f t="shared" si="12"/>
        <v>0</v>
      </c>
      <c r="AN23" s="141">
        <f t="shared" si="12"/>
        <v>0</v>
      </c>
      <c r="AO23" s="141">
        <f t="shared" si="12"/>
        <v>0</v>
      </c>
      <c r="AP23" s="141">
        <f t="shared" si="12"/>
        <v>0</v>
      </c>
      <c r="AQ23" s="141">
        <f t="shared" si="12"/>
        <v>0</v>
      </c>
      <c r="AR23" s="141">
        <f t="shared" si="12"/>
        <v>0</v>
      </c>
      <c r="AS23" s="141">
        <f t="shared" si="12"/>
        <v>0</v>
      </c>
      <c r="AT23" s="141">
        <f t="shared" si="12"/>
        <v>0</v>
      </c>
      <c r="AU23" s="141">
        <f t="shared" si="12"/>
        <v>0</v>
      </c>
      <c r="AV23" s="141">
        <f t="shared" si="12"/>
        <v>0</v>
      </c>
      <c r="AW23" s="141">
        <f t="shared" si="12"/>
        <v>0</v>
      </c>
      <c r="AX23" s="141">
        <f t="shared" si="12"/>
        <v>0</v>
      </c>
      <c r="AY23" s="141">
        <f t="shared" si="12"/>
        <v>0</v>
      </c>
      <c r="AZ23" s="141">
        <f t="shared" si="12"/>
        <v>0</v>
      </c>
      <c r="BA23" s="141">
        <f t="shared" si="12"/>
        <v>0</v>
      </c>
      <c r="BB23" s="141">
        <f t="shared" si="12"/>
        <v>0</v>
      </c>
      <c r="BC23" s="141">
        <f t="shared" si="12"/>
        <v>0</v>
      </c>
      <c r="BD23" s="141">
        <f t="shared" si="12"/>
        <v>0</v>
      </c>
      <c r="BE23" s="141">
        <f t="shared" si="12"/>
        <v>0</v>
      </c>
      <c r="BF23" s="141">
        <f t="shared" si="12"/>
        <v>0</v>
      </c>
      <c r="BG23" s="141">
        <f t="shared" si="12"/>
        <v>0</v>
      </c>
      <c r="BH23" s="141">
        <f t="shared" si="12"/>
        <v>0</v>
      </c>
      <c r="BI23" s="141">
        <f t="shared" si="12"/>
        <v>0</v>
      </c>
      <c r="BJ23" s="141">
        <f t="shared" si="12"/>
        <v>0</v>
      </c>
      <c r="BK23" s="141">
        <f t="shared" si="12"/>
        <v>0</v>
      </c>
      <c r="BL23" s="141">
        <f t="shared" si="12"/>
        <v>0</v>
      </c>
      <c r="BM23" s="141">
        <f t="shared" si="12"/>
        <v>0</v>
      </c>
      <c r="BN23" s="141">
        <f t="shared" si="12"/>
        <v>0</v>
      </c>
      <c r="BO23" s="141">
        <f t="shared" si="12"/>
        <v>0</v>
      </c>
      <c r="BP23" s="141">
        <f t="shared" si="12"/>
        <v>0</v>
      </c>
      <c r="BQ23" s="141">
        <f t="shared" si="12"/>
        <v>0</v>
      </c>
      <c r="BR23" s="141">
        <f t="shared" si="12"/>
        <v>0</v>
      </c>
      <c r="BS23" s="141">
        <f t="shared" si="12"/>
        <v>0</v>
      </c>
      <c r="BT23" s="141">
        <f t="shared" si="12"/>
        <v>0</v>
      </c>
      <c r="BU23" s="141">
        <f t="shared" si="12"/>
        <v>0</v>
      </c>
      <c r="BV23" s="141">
        <f t="shared" si="12"/>
        <v>0</v>
      </c>
      <c r="BW23" s="141">
        <f t="shared" si="12"/>
        <v>0</v>
      </c>
      <c r="BX23" s="141">
        <f t="shared" si="12"/>
        <v>0</v>
      </c>
      <c r="BY23" s="141">
        <f t="shared" si="12"/>
        <v>0</v>
      </c>
      <c r="BZ23" s="141">
        <f t="shared" si="12"/>
        <v>0</v>
      </c>
      <c r="CA23" s="141">
        <f t="shared" ref="CA23:CP23" si="13">AVERAGE(CA20,CA22)</f>
        <v>0</v>
      </c>
      <c r="CB23" s="141">
        <f t="shared" si="13"/>
        <v>0</v>
      </c>
      <c r="CC23" s="141">
        <f t="shared" si="13"/>
        <v>0</v>
      </c>
      <c r="CD23" s="141">
        <f t="shared" si="13"/>
        <v>0</v>
      </c>
      <c r="CE23" s="141">
        <f t="shared" si="13"/>
        <v>0</v>
      </c>
      <c r="CF23" s="141">
        <f t="shared" si="13"/>
        <v>0</v>
      </c>
      <c r="CG23" s="141">
        <f t="shared" si="13"/>
        <v>0</v>
      </c>
      <c r="CH23" s="141">
        <f t="shared" si="13"/>
        <v>0</v>
      </c>
      <c r="CI23" s="141">
        <f t="shared" si="13"/>
        <v>0</v>
      </c>
      <c r="CJ23" s="141">
        <f t="shared" si="13"/>
        <v>0</v>
      </c>
      <c r="CK23" s="141">
        <f t="shared" si="13"/>
        <v>0</v>
      </c>
      <c r="CL23" s="141">
        <f t="shared" si="13"/>
        <v>0</v>
      </c>
      <c r="CM23" s="141">
        <f t="shared" si="13"/>
        <v>0</v>
      </c>
      <c r="CN23" s="141">
        <f t="shared" si="13"/>
        <v>0</v>
      </c>
      <c r="CO23" s="141">
        <f t="shared" si="13"/>
        <v>0</v>
      </c>
      <c r="CP23" s="141">
        <f t="shared" si="13"/>
        <v>0</v>
      </c>
    </row>
    <row r="24" spans="2:94" s="35" customFormat="1" ht="18" x14ac:dyDescent="0.25">
      <c r="B24" s="43"/>
      <c r="C24" s="44"/>
      <c r="D24" s="44"/>
      <c r="E24" s="45"/>
      <c r="F24" s="127" t="s">
        <v>213</v>
      </c>
      <c r="G24" s="128">
        <v>3.1199999999999999E-2</v>
      </c>
      <c r="H24" s="129"/>
      <c r="I24" s="129"/>
      <c r="J24" s="129"/>
      <c r="K24" s="129"/>
      <c r="L24" s="129"/>
      <c r="M24" s="129"/>
      <c r="N24" s="141">
        <f>+N23*$G24+N21</f>
        <v>0</v>
      </c>
      <c r="O24" s="141">
        <f t="shared" ref="O24:BZ24" si="14">+O23*$G24+O21</f>
        <v>0.92783556613076412</v>
      </c>
      <c r="P24" s="141">
        <f t="shared" si="14"/>
        <v>1.8906199901729501</v>
      </c>
      <c r="Q24" s="141">
        <f t="shared" si="14"/>
        <v>2.8347994897091469</v>
      </c>
      <c r="R24" s="141">
        <f t="shared" si="14"/>
        <v>3.7582016810762138</v>
      </c>
      <c r="S24" s="141">
        <f t="shared" si="14"/>
        <v>4.6581367383205929</v>
      </c>
      <c r="T24" s="141">
        <f>+T23*$G24+T21</f>
        <v>5.4309729599030456</v>
      </c>
      <c r="U24" s="141">
        <f t="shared" si="14"/>
        <v>6.1823772146580396</v>
      </c>
      <c r="V24" s="141">
        <f t="shared" si="14"/>
        <v>6.9123495025855748</v>
      </c>
      <c r="W24" s="141">
        <f t="shared" si="14"/>
        <v>7.6208898236856513</v>
      </c>
      <c r="X24" s="141">
        <f t="shared" si="14"/>
        <v>8.3079744669055238</v>
      </c>
      <c r="Y24" s="141">
        <f t="shared" si="14"/>
        <v>8.0831257264347638</v>
      </c>
      <c r="Z24" s="141">
        <f t="shared" si="14"/>
        <v>7.8582769859640047</v>
      </c>
      <c r="AA24" s="141">
        <f>+AA23*$G24+AA21</f>
        <v>7.6334282454932447</v>
      </c>
      <c r="AB24" s="141">
        <f t="shared" si="14"/>
        <v>7.4085795050224847</v>
      </c>
      <c r="AC24" s="141">
        <f t="shared" si="14"/>
        <v>2.9121918253384065</v>
      </c>
      <c r="AD24" s="141">
        <f t="shared" si="14"/>
        <v>0</v>
      </c>
      <c r="AE24" s="141">
        <f t="shared" si="14"/>
        <v>0</v>
      </c>
      <c r="AF24" s="141">
        <f t="shared" si="14"/>
        <v>0</v>
      </c>
      <c r="AG24" s="141">
        <f t="shared" si="14"/>
        <v>0</v>
      </c>
      <c r="AH24" s="141">
        <f t="shared" si="14"/>
        <v>0</v>
      </c>
      <c r="AI24" s="141">
        <f t="shared" si="14"/>
        <v>0</v>
      </c>
      <c r="AJ24" s="141">
        <f t="shared" si="14"/>
        <v>0</v>
      </c>
      <c r="AK24" s="141">
        <f t="shared" si="14"/>
        <v>0</v>
      </c>
      <c r="AL24" s="141">
        <f t="shared" si="14"/>
        <v>0</v>
      </c>
      <c r="AM24" s="141">
        <f t="shared" si="14"/>
        <v>0</v>
      </c>
      <c r="AN24" s="141">
        <f t="shared" si="14"/>
        <v>0</v>
      </c>
      <c r="AO24" s="141">
        <f t="shared" si="14"/>
        <v>0</v>
      </c>
      <c r="AP24" s="141">
        <f t="shared" si="14"/>
        <v>0</v>
      </c>
      <c r="AQ24" s="141">
        <f t="shared" si="14"/>
        <v>0</v>
      </c>
      <c r="AR24" s="141">
        <f t="shared" si="14"/>
        <v>0</v>
      </c>
      <c r="AS24" s="141">
        <f t="shared" si="14"/>
        <v>0</v>
      </c>
      <c r="AT24" s="141">
        <f t="shared" si="14"/>
        <v>0</v>
      </c>
      <c r="AU24" s="141">
        <f t="shared" si="14"/>
        <v>0</v>
      </c>
      <c r="AV24" s="141">
        <f t="shared" si="14"/>
        <v>0</v>
      </c>
      <c r="AW24" s="141">
        <f t="shared" si="14"/>
        <v>0</v>
      </c>
      <c r="AX24" s="141">
        <f t="shared" si="14"/>
        <v>0</v>
      </c>
      <c r="AY24" s="141">
        <f t="shared" si="14"/>
        <v>0</v>
      </c>
      <c r="AZ24" s="141">
        <f t="shared" si="14"/>
        <v>0</v>
      </c>
      <c r="BA24" s="141">
        <f t="shared" si="14"/>
        <v>0</v>
      </c>
      <c r="BB24" s="141">
        <f t="shared" si="14"/>
        <v>0</v>
      </c>
      <c r="BC24" s="141">
        <f t="shared" si="14"/>
        <v>0</v>
      </c>
      <c r="BD24" s="141">
        <f t="shared" si="14"/>
        <v>0</v>
      </c>
      <c r="BE24" s="141">
        <f t="shared" si="14"/>
        <v>0</v>
      </c>
      <c r="BF24" s="141">
        <f t="shared" si="14"/>
        <v>0</v>
      </c>
      <c r="BG24" s="141">
        <f t="shared" si="14"/>
        <v>0</v>
      </c>
      <c r="BH24" s="141">
        <f t="shared" si="14"/>
        <v>0</v>
      </c>
      <c r="BI24" s="141">
        <f t="shared" si="14"/>
        <v>0</v>
      </c>
      <c r="BJ24" s="141">
        <f t="shared" si="14"/>
        <v>0</v>
      </c>
      <c r="BK24" s="141">
        <f t="shared" si="14"/>
        <v>0</v>
      </c>
      <c r="BL24" s="141">
        <f t="shared" si="14"/>
        <v>0</v>
      </c>
      <c r="BM24" s="141">
        <f t="shared" si="14"/>
        <v>0</v>
      </c>
      <c r="BN24" s="141">
        <f t="shared" si="14"/>
        <v>0</v>
      </c>
      <c r="BO24" s="141">
        <f t="shared" si="14"/>
        <v>0</v>
      </c>
      <c r="BP24" s="141">
        <f t="shared" si="14"/>
        <v>0</v>
      </c>
      <c r="BQ24" s="141">
        <f t="shared" si="14"/>
        <v>0</v>
      </c>
      <c r="BR24" s="141">
        <f t="shared" si="14"/>
        <v>0</v>
      </c>
      <c r="BS24" s="141">
        <f t="shared" si="14"/>
        <v>0</v>
      </c>
      <c r="BT24" s="141">
        <f t="shared" si="14"/>
        <v>0</v>
      </c>
      <c r="BU24" s="141">
        <f t="shared" si="14"/>
        <v>0</v>
      </c>
      <c r="BV24" s="141">
        <f t="shared" si="14"/>
        <v>0</v>
      </c>
      <c r="BW24" s="141">
        <f t="shared" si="14"/>
        <v>0</v>
      </c>
      <c r="BX24" s="141">
        <f t="shared" si="14"/>
        <v>0</v>
      </c>
      <c r="BY24" s="141">
        <f t="shared" si="14"/>
        <v>0</v>
      </c>
      <c r="BZ24" s="141">
        <f t="shared" si="14"/>
        <v>0</v>
      </c>
      <c r="CA24" s="141">
        <f t="shared" ref="CA24:CP24" si="15">+CA23*$G24+CA21</f>
        <v>0</v>
      </c>
      <c r="CB24" s="141">
        <f t="shared" si="15"/>
        <v>0</v>
      </c>
      <c r="CC24" s="141">
        <f t="shared" si="15"/>
        <v>0</v>
      </c>
      <c r="CD24" s="141">
        <f t="shared" si="15"/>
        <v>0</v>
      </c>
      <c r="CE24" s="141">
        <f t="shared" si="15"/>
        <v>0</v>
      </c>
      <c r="CF24" s="141">
        <f t="shared" si="15"/>
        <v>0</v>
      </c>
      <c r="CG24" s="141">
        <f t="shared" si="15"/>
        <v>0</v>
      </c>
      <c r="CH24" s="141">
        <f t="shared" si="15"/>
        <v>0</v>
      </c>
      <c r="CI24" s="141">
        <f t="shared" si="15"/>
        <v>0</v>
      </c>
      <c r="CJ24" s="141">
        <f t="shared" si="15"/>
        <v>0</v>
      </c>
      <c r="CK24" s="141">
        <f t="shared" si="15"/>
        <v>0</v>
      </c>
      <c r="CL24" s="141">
        <f t="shared" si="15"/>
        <v>0</v>
      </c>
      <c r="CM24" s="141">
        <f t="shared" si="15"/>
        <v>0</v>
      </c>
      <c r="CN24" s="141">
        <f t="shared" si="15"/>
        <v>0</v>
      </c>
      <c r="CO24" s="141">
        <f t="shared" si="15"/>
        <v>0</v>
      </c>
      <c r="CP24" s="141">
        <f t="shared" si="15"/>
        <v>0</v>
      </c>
    </row>
    <row r="25" spans="2:94" s="35" customFormat="1" ht="15" x14ac:dyDescent="0.2">
      <c r="B25" s="43"/>
      <c r="C25" s="44"/>
      <c r="D25" s="44"/>
      <c r="E25" s="45"/>
    </row>
    <row r="26" spans="2:94" s="35" customFormat="1" ht="15" x14ac:dyDescent="0.2">
      <c r="B26" s="43"/>
      <c r="C26" s="44"/>
      <c r="D26" s="44"/>
      <c r="E26" s="45"/>
      <c r="F26" s="44"/>
      <c r="G26" s="44"/>
      <c r="H26" s="44"/>
      <c r="I26" s="46"/>
      <c r="J26" s="47"/>
    </row>
    <row r="27" spans="2:94" s="35" customFormat="1" ht="15" x14ac:dyDescent="0.2">
      <c r="B27" s="43"/>
      <c r="C27" s="44"/>
      <c r="D27" s="44"/>
      <c r="E27" s="45"/>
      <c r="F27" s="44"/>
      <c r="G27" s="44"/>
      <c r="H27" s="44"/>
      <c r="I27" s="46"/>
      <c r="J27" s="47"/>
    </row>
    <row r="28" spans="2:94" s="35" customFormat="1" ht="15" x14ac:dyDescent="0.2">
      <c r="B28" s="43"/>
      <c r="C28" s="44"/>
      <c r="D28" s="44"/>
      <c r="E28" s="45"/>
      <c r="F28" s="44"/>
      <c r="G28" s="44"/>
      <c r="H28" s="44"/>
      <c r="I28" s="46"/>
      <c r="J28" s="47"/>
    </row>
    <row r="29" spans="2:94" s="35" customFormat="1" ht="15" x14ac:dyDescent="0.2">
      <c r="B29" s="43"/>
      <c r="C29" s="44"/>
      <c r="D29" s="44"/>
      <c r="E29" s="45"/>
      <c r="F29" s="44"/>
      <c r="G29" s="44"/>
      <c r="H29" s="44"/>
      <c r="I29" s="46"/>
      <c r="J29" s="47"/>
    </row>
    <row r="30" spans="2:94" s="35" customFormat="1" ht="15" x14ac:dyDescent="0.2">
      <c r="B30" s="43"/>
      <c r="C30" s="44"/>
      <c r="D30" s="44"/>
      <c r="E30" s="45"/>
      <c r="F30" s="44"/>
      <c r="G30" s="44"/>
      <c r="H30" s="44"/>
      <c r="I30" s="46"/>
      <c r="J30" s="47"/>
    </row>
    <row r="31" spans="2:94" s="35" customFormat="1" ht="15" x14ac:dyDescent="0.2">
      <c r="B31" s="43"/>
      <c r="C31" s="44"/>
      <c r="D31" s="44"/>
      <c r="E31" s="45"/>
      <c r="F31" s="44"/>
      <c r="G31" s="44"/>
      <c r="H31" s="44"/>
      <c r="I31" s="46"/>
      <c r="J31" s="47"/>
    </row>
    <row r="32" spans="2:94" s="35" customFormat="1" ht="15" x14ac:dyDescent="0.2">
      <c r="B32" s="43"/>
      <c r="C32" s="44"/>
      <c r="D32" s="44"/>
      <c r="E32" s="45"/>
      <c r="F32" s="44"/>
      <c r="G32" s="44"/>
      <c r="H32" s="44"/>
      <c r="I32" s="46"/>
      <c r="J32" s="47"/>
    </row>
    <row r="33" spans="2:94" s="35" customFormat="1" ht="15" x14ac:dyDescent="0.2">
      <c r="B33" s="43"/>
      <c r="C33" s="44"/>
      <c r="D33" s="44"/>
      <c r="E33" s="45"/>
      <c r="F33" s="44"/>
      <c r="G33" s="44"/>
      <c r="H33" s="44"/>
      <c r="I33" s="46"/>
      <c r="J33" s="47"/>
    </row>
    <row r="34" spans="2:94" s="35" customFormat="1" ht="15.75" thickBot="1" x14ac:dyDescent="0.25">
      <c r="B34" s="43"/>
      <c r="C34" s="44"/>
      <c r="D34" s="44"/>
      <c r="E34" s="45"/>
      <c r="F34" s="44"/>
      <c r="G34" s="44"/>
      <c r="H34" s="44"/>
      <c r="I34" s="46"/>
      <c r="J34" s="47"/>
    </row>
    <row r="35" spans="2:94" ht="15.75" thickBot="1" x14ac:dyDescent="0.25">
      <c r="B35" s="171" t="s">
        <v>112</v>
      </c>
      <c r="C35" s="172"/>
      <c r="D35" s="48"/>
      <c r="E35" s="49"/>
      <c r="F35" s="48"/>
      <c r="G35" s="48"/>
      <c r="H35" s="48"/>
      <c r="I35" s="50"/>
      <c r="J35" s="51"/>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c r="CE35" s="52"/>
      <c r="CF35" s="52"/>
      <c r="CG35" s="52"/>
      <c r="CH35" s="52"/>
      <c r="CI35" s="52"/>
      <c r="CJ35" s="52"/>
      <c r="CK35" s="52"/>
      <c r="CL35" s="52"/>
      <c r="CM35" s="52"/>
      <c r="CN35" s="52"/>
      <c r="CO35" s="52"/>
      <c r="CP35" s="52"/>
    </row>
    <row r="36" spans="2:94" ht="115.5" thickBot="1" x14ac:dyDescent="0.25">
      <c r="B36" s="53" t="s">
        <v>5</v>
      </c>
      <c r="C36" s="54" t="s">
        <v>6</v>
      </c>
      <c r="D36" s="55" t="s">
        <v>7</v>
      </c>
      <c r="E36" s="55" t="s">
        <v>8</v>
      </c>
      <c r="F36" s="55" t="s">
        <v>9</v>
      </c>
      <c r="G36" s="55" t="s">
        <v>10</v>
      </c>
      <c r="H36" s="56"/>
      <c r="I36" s="57" t="s">
        <v>12</v>
      </c>
      <c r="J36" s="58" t="s">
        <v>13</v>
      </c>
      <c r="K36" s="58" t="s">
        <v>14</v>
      </c>
      <c r="L36" s="58" t="s">
        <v>15</v>
      </c>
      <c r="M36" s="58" t="s">
        <v>16</v>
      </c>
      <c r="N36" s="58" t="s">
        <v>17</v>
      </c>
      <c r="O36" s="58"/>
      <c r="P36" s="58"/>
      <c r="Q36" s="58"/>
      <c r="R36" s="58"/>
      <c r="S36" s="58"/>
      <c r="T36" s="58"/>
      <c r="U36" s="58"/>
      <c r="V36" s="58"/>
      <c r="W36" s="58"/>
      <c r="X36" s="58"/>
      <c r="Y36" s="58" t="s">
        <v>28</v>
      </c>
      <c r="Z36" s="58" t="s">
        <v>29</v>
      </c>
      <c r="AA36" s="58" t="s">
        <v>30</v>
      </c>
      <c r="AB36" s="58" t="s">
        <v>31</v>
      </c>
      <c r="AC36" s="58" t="s">
        <v>32</v>
      </c>
      <c r="AD36" s="58" t="s">
        <v>33</v>
      </c>
      <c r="AE36" s="58" t="s">
        <v>34</v>
      </c>
      <c r="AF36" s="58" t="s">
        <v>35</v>
      </c>
      <c r="AG36" s="58" t="s">
        <v>36</v>
      </c>
      <c r="AH36" s="58" t="s">
        <v>37</v>
      </c>
      <c r="AI36" s="58" t="s">
        <v>38</v>
      </c>
      <c r="AJ36" s="58" t="s">
        <v>39</v>
      </c>
      <c r="AK36" s="58" t="s">
        <v>40</v>
      </c>
      <c r="AL36" s="58" t="s">
        <v>41</v>
      </c>
      <c r="AM36" s="58" t="s">
        <v>42</v>
      </c>
      <c r="AN36" s="58" t="s">
        <v>43</v>
      </c>
      <c r="AO36" s="58" t="s">
        <v>44</v>
      </c>
      <c r="AP36" s="58" t="s">
        <v>45</v>
      </c>
      <c r="AQ36" s="58" t="s">
        <v>46</v>
      </c>
      <c r="AR36" s="58" t="s">
        <v>47</v>
      </c>
      <c r="AS36" s="58" t="s">
        <v>48</v>
      </c>
      <c r="AT36" s="58" t="s">
        <v>49</v>
      </c>
      <c r="AU36" s="58" t="s">
        <v>50</v>
      </c>
      <c r="AV36" s="58" t="s">
        <v>51</v>
      </c>
      <c r="AW36" s="58" t="s">
        <v>52</v>
      </c>
      <c r="AX36" s="58" t="s">
        <v>53</v>
      </c>
      <c r="AY36" s="58" t="s">
        <v>54</v>
      </c>
      <c r="AZ36" s="58" t="s">
        <v>55</v>
      </c>
      <c r="BA36" s="58" t="s">
        <v>56</v>
      </c>
      <c r="BB36" s="58" t="s">
        <v>57</v>
      </c>
      <c r="BC36" s="58" t="s">
        <v>58</v>
      </c>
      <c r="BD36" s="58" t="s">
        <v>59</v>
      </c>
      <c r="BE36" s="58" t="s">
        <v>60</v>
      </c>
      <c r="BF36" s="58" t="s">
        <v>61</v>
      </c>
      <c r="BG36" s="58" t="s">
        <v>62</v>
      </c>
      <c r="BH36" s="58" t="s">
        <v>63</v>
      </c>
      <c r="BI36" s="58" t="s">
        <v>64</v>
      </c>
      <c r="BJ36" s="58" t="s">
        <v>65</v>
      </c>
      <c r="BK36" s="58" t="s">
        <v>66</v>
      </c>
      <c r="BL36" s="58" t="s">
        <v>67</v>
      </c>
      <c r="BM36" s="58" t="s">
        <v>68</v>
      </c>
      <c r="BN36" s="58" t="s">
        <v>69</v>
      </c>
      <c r="BO36" s="58" t="s">
        <v>70</v>
      </c>
      <c r="BP36" s="58" t="s">
        <v>71</v>
      </c>
      <c r="BQ36" s="58" t="s">
        <v>72</v>
      </c>
      <c r="BR36" s="58" t="s">
        <v>73</v>
      </c>
      <c r="BS36" s="58" t="s">
        <v>74</v>
      </c>
      <c r="BT36" s="58" t="s">
        <v>75</v>
      </c>
      <c r="BU36" s="58" t="s">
        <v>76</v>
      </c>
      <c r="BV36" s="58" t="s">
        <v>77</v>
      </c>
      <c r="BW36" s="58" t="s">
        <v>78</v>
      </c>
      <c r="BX36" s="58" t="s">
        <v>79</v>
      </c>
      <c r="BY36" s="58" t="s">
        <v>80</v>
      </c>
      <c r="BZ36" s="58" t="s">
        <v>81</v>
      </c>
      <c r="CA36" s="58" t="s">
        <v>82</v>
      </c>
      <c r="CB36" s="58" t="s">
        <v>83</v>
      </c>
      <c r="CC36" s="58" t="s">
        <v>84</v>
      </c>
      <c r="CD36" s="58" t="s">
        <v>85</v>
      </c>
      <c r="CE36" s="58" t="s">
        <v>86</v>
      </c>
      <c r="CF36" s="58" t="s">
        <v>87</v>
      </c>
      <c r="CG36" s="58" t="s">
        <v>88</v>
      </c>
      <c r="CH36" s="58" t="s">
        <v>89</v>
      </c>
      <c r="CI36" s="58" t="s">
        <v>90</v>
      </c>
      <c r="CJ36" s="58" t="s">
        <v>91</v>
      </c>
      <c r="CK36" s="58" t="s">
        <v>92</v>
      </c>
      <c r="CL36" s="58" t="s">
        <v>93</v>
      </c>
      <c r="CM36" s="58" t="s">
        <v>94</v>
      </c>
      <c r="CN36" s="58" t="s">
        <v>95</v>
      </c>
      <c r="CO36" s="58" t="s">
        <v>96</v>
      </c>
      <c r="CP36" s="59" t="s">
        <v>97</v>
      </c>
    </row>
    <row r="37" spans="2:94" ht="15" x14ac:dyDescent="0.2">
      <c r="B37" s="165" t="s">
        <v>113</v>
      </c>
      <c r="C37" s="63" t="s">
        <v>214</v>
      </c>
      <c r="D37" s="26" t="s">
        <v>199</v>
      </c>
      <c r="E37" s="19" t="s">
        <v>101</v>
      </c>
      <c r="F37" s="20" t="s">
        <v>114</v>
      </c>
      <c r="G37" s="20"/>
      <c r="H37" s="19" t="s">
        <v>108</v>
      </c>
      <c r="I37" s="61"/>
      <c r="J37" s="62"/>
      <c r="K37" s="21"/>
      <c r="L37" s="22"/>
      <c r="M37" s="22"/>
      <c r="N37" s="23"/>
      <c r="O37" s="120"/>
      <c r="P37" s="120"/>
      <c r="Q37" s="120"/>
      <c r="R37" s="120"/>
      <c r="S37" s="120"/>
      <c r="T37" s="120"/>
      <c r="U37" s="120"/>
      <c r="V37" s="120"/>
      <c r="W37" s="120"/>
      <c r="X37" s="120"/>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4"/>
    </row>
    <row r="38" spans="2:94" ht="15" x14ac:dyDescent="0.2">
      <c r="B38" s="173"/>
      <c r="C38" s="63"/>
      <c r="D38" s="26"/>
      <c r="E38" s="26" t="s">
        <v>101</v>
      </c>
      <c r="F38" s="28" t="s">
        <v>114</v>
      </c>
      <c r="G38" s="28"/>
      <c r="H38" s="26" t="s">
        <v>115</v>
      </c>
      <c r="I38" s="64"/>
      <c r="J38" s="65"/>
      <c r="K38" s="29"/>
      <c r="L38" s="30"/>
      <c r="M38" s="30"/>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2"/>
    </row>
    <row r="39" spans="2:94" ht="15" x14ac:dyDescent="0.2">
      <c r="B39" s="173"/>
      <c r="C39" s="63"/>
      <c r="D39" s="26"/>
      <c r="E39" s="26" t="s">
        <v>106</v>
      </c>
      <c r="F39" s="26" t="s">
        <v>116</v>
      </c>
      <c r="G39" s="26"/>
      <c r="H39" s="26" t="s">
        <v>108</v>
      </c>
      <c r="I39" s="66"/>
      <c r="J39" s="65"/>
      <c r="K39" s="29"/>
      <c r="L39" s="30"/>
      <c r="M39" s="30"/>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2"/>
    </row>
    <row r="40" spans="2:94" ht="15" x14ac:dyDescent="0.2">
      <c r="B40" s="173"/>
      <c r="C40" s="63"/>
      <c r="D40" s="26"/>
      <c r="E40" s="26" t="s">
        <v>106</v>
      </c>
      <c r="F40" s="26" t="s">
        <v>117</v>
      </c>
      <c r="G40" s="26"/>
      <c r="H40" s="26" t="s">
        <v>108</v>
      </c>
      <c r="I40" s="66"/>
      <c r="J40" s="65"/>
      <c r="K40" s="29"/>
      <c r="L40" s="30"/>
      <c r="M40" s="30"/>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2"/>
    </row>
    <row r="41" spans="2:94" ht="15" x14ac:dyDescent="0.2">
      <c r="B41" s="173"/>
      <c r="C41" s="63"/>
      <c r="D41" s="26"/>
      <c r="E41" s="26" t="s">
        <v>106</v>
      </c>
      <c r="F41" s="26" t="s">
        <v>118</v>
      </c>
      <c r="G41" s="26"/>
      <c r="H41" s="26" t="s">
        <v>108</v>
      </c>
      <c r="I41" s="66"/>
      <c r="J41" s="65"/>
      <c r="K41" s="29"/>
      <c r="L41" s="30"/>
      <c r="M41" s="30"/>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2"/>
    </row>
    <row r="42" spans="2:94" ht="15" x14ac:dyDescent="0.2">
      <c r="B42" s="173"/>
      <c r="C42" s="63"/>
      <c r="D42" s="26"/>
      <c r="E42" s="26" t="s">
        <v>106</v>
      </c>
      <c r="F42" s="26" t="s">
        <v>119</v>
      </c>
      <c r="G42" s="26"/>
      <c r="H42" s="26" t="s">
        <v>108</v>
      </c>
      <c r="I42" s="64"/>
      <c r="J42" s="65"/>
      <c r="K42" s="29"/>
      <c r="L42" s="30"/>
      <c r="M42" s="30"/>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2"/>
    </row>
    <row r="43" spans="2:94" ht="15" x14ac:dyDescent="0.2">
      <c r="B43" s="173"/>
      <c r="C43" s="63"/>
      <c r="D43" s="26"/>
      <c r="E43" s="26" t="s">
        <v>106</v>
      </c>
      <c r="F43" s="26" t="s">
        <v>120</v>
      </c>
      <c r="G43" s="26"/>
      <c r="H43" s="26" t="s">
        <v>108</v>
      </c>
      <c r="I43" s="66"/>
      <c r="J43" s="65"/>
      <c r="K43" s="29"/>
      <c r="L43" s="30"/>
      <c r="M43" s="30"/>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2"/>
    </row>
    <row r="44" spans="2:94" ht="15" x14ac:dyDescent="0.2">
      <c r="B44" s="173"/>
      <c r="C44" s="63"/>
      <c r="D44" s="26"/>
      <c r="E44" s="26" t="s">
        <v>106</v>
      </c>
      <c r="F44" s="26" t="s">
        <v>121</v>
      </c>
      <c r="G44" s="26"/>
      <c r="H44" s="26" t="s">
        <v>108</v>
      </c>
      <c r="I44" s="64"/>
      <c r="J44" s="67"/>
      <c r="K44" s="29"/>
      <c r="L44" s="30"/>
      <c r="M44" s="30"/>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2"/>
    </row>
    <row r="45" spans="2:94" ht="15" x14ac:dyDescent="0.2">
      <c r="B45" s="173"/>
      <c r="C45" s="63"/>
      <c r="D45" s="26"/>
      <c r="E45" s="26" t="s">
        <v>106</v>
      </c>
      <c r="F45" s="26" t="s">
        <v>122</v>
      </c>
      <c r="G45" s="26"/>
      <c r="H45" s="26" t="s">
        <v>108</v>
      </c>
      <c r="I45" s="66"/>
      <c r="J45" s="67"/>
      <c r="K45" s="29"/>
      <c r="L45" s="30"/>
      <c r="M45" s="30"/>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2"/>
    </row>
    <row r="46" spans="2:94" ht="15" x14ac:dyDescent="0.2">
      <c r="B46" s="173"/>
      <c r="C46" s="63" t="s">
        <v>214</v>
      </c>
      <c r="D46" s="26" t="s">
        <v>199</v>
      </c>
      <c r="E46" s="26" t="s">
        <v>106</v>
      </c>
      <c r="F46" s="26" t="s">
        <v>124</v>
      </c>
      <c r="G46" s="26"/>
      <c r="H46" s="26" t="s">
        <v>108</v>
      </c>
      <c r="I46" s="66"/>
      <c r="J46" s="67"/>
      <c r="K46" s="29"/>
      <c r="L46" s="30"/>
      <c r="M46" s="30"/>
      <c r="N46" s="31"/>
      <c r="O46" s="121">
        <v>7.0823158917214135</v>
      </c>
      <c r="P46" s="121">
        <v>7.8698453737145675</v>
      </c>
      <c r="Q46" s="121">
        <v>7.9092118737145674</v>
      </c>
      <c r="R46" s="121">
        <v>7.9327687456434504</v>
      </c>
      <c r="S46" s="121">
        <v>7.9361441264188199</v>
      </c>
      <c r="T46" s="121">
        <v>7.1402201370058345</v>
      </c>
      <c r="U46" s="121">
        <v>7.1402201370058345</v>
      </c>
      <c r="V46" s="121">
        <v>7.1402201370058345</v>
      </c>
      <c r="W46" s="121">
        <v>7.1402201370058345</v>
      </c>
      <c r="X46" s="121">
        <v>7.1400372378022929</v>
      </c>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2"/>
    </row>
    <row r="47" spans="2:94" ht="15" x14ac:dyDescent="0.2">
      <c r="B47" s="173"/>
      <c r="C47" s="63"/>
      <c r="D47" s="26"/>
      <c r="E47" s="26" t="s">
        <v>106</v>
      </c>
      <c r="F47" s="26" t="s">
        <v>124</v>
      </c>
      <c r="G47" s="26"/>
      <c r="H47" s="26" t="s">
        <v>108</v>
      </c>
      <c r="I47" s="66"/>
      <c r="J47" s="67"/>
      <c r="K47" s="29"/>
      <c r="L47" s="30"/>
      <c r="M47" s="30"/>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2"/>
    </row>
    <row r="48" spans="2:94" ht="15" x14ac:dyDescent="0.2">
      <c r="B48" s="173"/>
      <c r="C48" s="63"/>
      <c r="D48" s="26"/>
      <c r="E48" s="26" t="s">
        <v>106</v>
      </c>
      <c r="F48" s="26" t="s">
        <v>124</v>
      </c>
      <c r="G48" s="26"/>
      <c r="H48" s="26" t="s">
        <v>108</v>
      </c>
      <c r="I48" s="66"/>
      <c r="J48" s="67"/>
      <c r="K48" s="29"/>
      <c r="L48" s="30"/>
      <c r="M48" s="30"/>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2"/>
    </row>
    <row r="49" spans="2:94" ht="15" x14ac:dyDescent="0.2">
      <c r="B49" s="173"/>
      <c r="C49" s="63"/>
      <c r="D49" s="26"/>
      <c r="E49" s="26" t="s">
        <v>106</v>
      </c>
      <c r="F49" s="26" t="s">
        <v>124</v>
      </c>
      <c r="G49" s="26"/>
      <c r="H49" s="26" t="s">
        <v>108</v>
      </c>
      <c r="I49" s="66"/>
      <c r="J49" s="67"/>
      <c r="K49" s="29"/>
      <c r="L49" s="30"/>
      <c r="M49" s="30"/>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2"/>
    </row>
    <row r="50" spans="2:94" ht="15" x14ac:dyDescent="0.2">
      <c r="B50" s="173"/>
      <c r="C50" s="63"/>
      <c r="D50" s="26"/>
      <c r="E50" s="26" t="s">
        <v>106</v>
      </c>
      <c r="F50" s="26" t="s">
        <v>124</v>
      </c>
      <c r="G50" s="26"/>
      <c r="H50" s="26" t="s">
        <v>108</v>
      </c>
      <c r="I50" s="66"/>
      <c r="J50" s="67"/>
      <c r="K50" s="29"/>
      <c r="L50" s="30"/>
      <c r="M50" s="30"/>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2"/>
    </row>
    <row r="51" spans="2:94" x14ac:dyDescent="0.2">
      <c r="B51" s="173"/>
      <c r="C51" s="63"/>
      <c r="D51" s="26"/>
      <c r="E51" s="26" t="s">
        <v>106</v>
      </c>
      <c r="F51" s="26" t="s">
        <v>125</v>
      </c>
      <c r="G51" s="26"/>
      <c r="H51" s="26" t="s">
        <v>108</v>
      </c>
      <c r="I51" s="68"/>
      <c r="J51" s="30"/>
      <c r="K51" s="30"/>
      <c r="L51" s="30"/>
      <c r="M51" s="30"/>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2"/>
    </row>
    <row r="52" spans="2:94" x14ac:dyDescent="0.2">
      <c r="B52" s="173"/>
      <c r="C52" s="63"/>
      <c r="D52" s="26"/>
      <c r="E52" s="26" t="s">
        <v>106</v>
      </c>
      <c r="F52" s="26" t="s">
        <v>126</v>
      </c>
      <c r="G52" s="26"/>
      <c r="H52" s="26" t="s">
        <v>108</v>
      </c>
      <c r="I52" s="68"/>
      <c r="J52" s="30"/>
      <c r="K52" s="30"/>
      <c r="L52" s="30"/>
      <c r="M52" s="30"/>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2"/>
    </row>
    <row r="53" spans="2:94" x14ac:dyDescent="0.2">
      <c r="B53" s="173"/>
      <c r="C53" s="63"/>
      <c r="D53" s="26"/>
      <c r="E53" s="26" t="s">
        <v>106</v>
      </c>
      <c r="F53" s="26" t="s">
        <v>127</v>
      </c>
      <c r="G53" s="26"/>
      <c r="H53" s="26" t="s">
        <v>108</v>
      </c>
      <c r="I53" s="68"/>
      <c r="J53" s="30"/>
      <c r="K53" s="30"/>
      <c r="L53" s="30"/>
      <c r="M53" s="30"/>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2"/>
    </row>
    <row r="54" spans="2:94" x14ac:dyDescent="0.2">
      <c r="B54" s="173"/>
      <c r="C54" s="63"/>
      <c r="D54" s="26"/>
      <c r="E54" s="26" t="s">
        <v>106</v>
      </c>
      <c r="F54" s="26" t="s">
        <v>128</v>
      </c>
      <c r="G54" s="26"/>
      <c r="H54" s="26" t="s">
        <v>108</v>
      </c>
      <c r="I54" s="68"/>
      <c r="J54" s="30"/>
      <c r="K54" s="30"/>
      <c r="L54" s="30"/>
      <c r="M54" s="30"/>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2"/>
    </row>
    <row r="55" spans="2:94" ht="28.5" x14ac:dyDescent="0.2">
      <c r="B55" s="173"/>
      <c r="C55" s="63"/>
      <c r="D55" s="26"/>
      <c r="E55" s="26" t="s">
        <v>106</v>
      </c>
      <c r="F55" s="26" t="s">
        <v>129</v>
      </c>
      <c r="G55" s="26"/>
      <c r="H55" s="26" t="s">
        <v>108</v>
      </c>
      <c r="I55" s="68"/>
      <c r="J55" s="30"/>
      <c r="K55" s="30"/>
      <c r="L55" s="30"/>
      <c r="M55" s="30"/>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2"/>
    </row>
    <row r="56" spans="2:94" x14ac:dyDescent="0.2">
      <c r="B56" s="173"/>
      <c r="C56" s="63"/>
      <c r="D56" s="26"/>
      <c r="E56" s="26" t="s">
        <v>106</v>
      </c>
      <c r="F56" s="26" t="s">
        <v>130</v>
      </c>
      <c r="G56" s="26"/>
      <c r="H56" s="26" t="s">
        <v>108</v>
      </c>
      <c r="I56" s="68"/>
      <c r="J56" s="30"/>
      <c r="K56" s="30"/>
      <c r="L56" s="30"/>
      <c r="M56" s="30"/>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2"/>
    </row>
    <row r="57" spans="2:94" x14ac:dyDescent="0.2">
      <c r="B57" s="173"/>
      <c r="C57" s="63"/>
      <c r="D57" s="26"/>
      <c r="E57" s="26" t="s">
        <v>106</v>
      </c>
      <c r="F57" s="26" t="s">
        <v>131</v>
      </c>
      <c r="G57" s="26"/>
      <c r="H57" s="26" t="s">
        <v>108</v>
      </c>
      <c r="I57" s="68"/>
      <c r="J57" s="30"/>
      <c r="K57" s="30"/>
      <c r="L57" s="30"/>
      <c r="M57" s="30"/>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2"/>
    </row>
    <row r="58" spans="2:94" x14ac:dyDescent="0.2">
      <c r="B58" s="173"/>
      <c r="C58" s="63"/>
      <c r="D58" s="26"/>
      <c r="E58" s="26" t="s">
        <v>106</v>
      </c>
      <c r="F58" s="26" t="s">
        <v>132</v>
      </c>
      <c r="G58" s="26"/>
      <c r="H58" s="26" t="s">
        <v>108</v>
      </c>
      <c r="I58" s="68"/>
      <c r="J58" s="30"/>
      <c r="K58" s="30"/>
      <c r="L58" s="30"/>
      <c r="M58" s="30"/>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2"/>
    </row>
    <row r="59" spans="2:94" x14ac:dyDescent="0.2">
      <c r="B59" s="173"/>
      <c r="C59" s="63"/>
      <c r="D59" s="26"/>
      <c r="E59" s="26" t="s">
        <v>106</v>
      </c>
      <c r="F59" s="26" t="s">
        <v>133</v>
      </c>
      <c r="G59" s="26"/>
      <c r="H59" s="26" t="s">
        <v>108</v>
      </c>
      <c r="I59" s="68"/>
      <c r="J59" s="30"/>
      <c r="K59" s="30"/>
      <c r="L59" s="30"/>
      <c r="M59" s="30"/>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2"/>
    </row>
    <row r="60" spans="2:94" x14ac:dyDescent="0.2">
      <c r="B60" s="173"/>
      <c r="C60" s="63"/>
      <c r="D60" s="26"/>
      <c r="E60" s="26" t="s">
        <v>106</v>
      </c>
      <c r="F60" s="26" t="s">
        <v>134</v>
      </c>
      <c r="G60" s="26"/>
      <c r="H60" s="26" t="s">
        <v>108</v>
      </c>
      <c r="I60" s="68"/>
      <c r="J60" s="30"/>
      <c r="K60" s="30"/>
      <c r="L60" s="30"/>
      <c r="M60" s="30"/>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2"/>
    </row>
    <row r="61" spans="2:94" x14ac:dyDescent="0.2">
      <c r="B61" s="173"/>
      <c r="C61" s="63"/>
      <c r="D61" s="26"/>
      <c r="E61" s="26" t="s">
        <v>106</v>
      </c>
      <c r="F61" s="26" t="s">
        <v>135</v>
      </c>
      <c r="G61" s="26"/>
      <c r="H61" s="26" t="s">
        <v>108</v>
      </c>
      <c r="I61" s="68"/>
      <c r="J61" s="30"/>
      <c r="K61" s="30"/>
      <c r="L61" s="30"/>
      <c r="M61" s="30"/>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2"/>
    </row>
    <row r="62" spans="2:94" x14ac:dyDescent="0.2">
      <c r="B62" s="173"/>
      <c r="C62" s="63"/>
      <c r="D62" s="26"/>
      <c r="E62" s="26" t="s">
        <v>106</v>
      </c>
      <c r="F62" s="26" t="s">
        <v>136</v>
      </c>
      <c r="G62" s="26"/>
      <c r="H62" s="26" t="s">
        <v>108</v>
      </c>
      <c r="I62" s="68"/>
      <c r="J62" s="30"/>
      <c r="K62" s="30"/>
      <c r="L62" s="30"/>
      <c r="M62" s="30"/>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2"/>
    </row>
    <row r="63" spans="2:94" x14ac:dyDescent="0.2">
      <c r="B63" s="173"/>
      <c r="C63" s="63"/>
      <c r="D63" s="26"/>
      <c r="E63" s="26" t="s">
        <v>106</v>
      </c>
      <c r="F63" s="26" t="s">
        <v>137</v>
      </c>
      <c r="G63" s="26"/>
      <c r="H63" s="26" t="s">
        <v>108</v>
      </c>
      <c r="I63" s="68"/>
      <c r="J63" s="30"/>
      <c r="K63" s="30"/>
      <c r="L63" s="30"/>
      <c r="M63" s="30"/>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2"/>
    </row>
    <row r="64" spans="2:94" x14ac:dyDescent="0.2">
      <c r="B64" s="173"/>
      <c r="C64" s="63"/>
      <c r="D64" s="26"/>
      <c r="E64" s="26" t="s">
        <v>106</v>
      </c>
      <c r="F64" s="26" t="s">
        <v>138</v>
      </c>
      <c r="G64" s="26"/>
      <c r="H64" s="26" t="s">
        <v>108</v>
      </c>
      <c r="I64" s="68"/>
      <c r="J64" s="30"/>
      <c r="K64" s="30"/>
      <c r="L64" s="30"/>
      <c r="M64" s="30"/>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2"/>
    </row>
    <row r="65" spans="2:94" x14ac:dyDescent="0.2">
      <c r="B65" s="173"/>
      <c r="C65" s="63"/>
      <c r="D65" s="26"/>
      <c r="E65" s="26" t="s">
        <v>106</v>
      </c>
      <c r="F65" s="26" t="s">
        <v>139</v>
      </c>
      <c r="G65" s="26"/>
      <c r="H65" s="26" t="s">
        <v>108</v>
      </c>
      <c r="I65" s="68"/>
      <c r="J65" s="30"/>
      <c r="K65" s="30"/>
      <c r="L65" s="30"/>
      <c r="M65" s="30"/>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2"/>
    </row>
    <row r="66" spans="2:94" x14ac:dyDescent="0.2">
      <c r="B66" s="173"/>
      <c r="C66" s="63"/>
      <c r="D66" s="26"/>
      <c r="E66" s="26" t="s">
        <v>106</v>
      </c>
      <c r="F66" s="26" t="s">
        <v>140</v>
      </c>
      <c r="G66" s="26"/>
      <c r="H66" s="26" t="s">
        <v>108</v>
      </c>
      <c r="I66" s="68"/>
      <c r="J66" s="30"/>
      <c r="K66" s="30"/>
      <c r="L66" s="30"/>
      <c r="M66" s="30"/>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2"/>
    </row>
    <row r="67" spans="2:94" x14ac:dyDescent="0.2">
      <c r="B67" s="173"/>
      <c r="C67" s="63"/>
      <c r="D67" s="26"/>
      <c r="E67" s="26" t="s">
        <v>106</v>
      </c>
      <c r="F67" s="26" t="s">
        <v>141</v>
      </c>
      <c r="G67" s="26"/>
      <c r="H67" s="26" t="s">
        <v>108</v>
      </c>
      <c r="I67" s="68"/>
      <c r="J67" s="30"/>
      <c r="K67" s="30"/>
      <c r="L67" s="30"/>
      <c r="M67" s="30"/>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2"/>
    </row>
    <row r="68" spans="2:94" x14ac:dyDescent="0.2">
      <c r="B68" s="173"/>
      <c r="C68" s="63"/>
      <c r="D68" s="26"/>
      <c r="E68" s="26" t="s">
        <v>106</v>
      </c>
      <c r="F68" s="26" t="s">
        <v>142</v>
      </c>
      <c r="G68" s="26"/>
      <c r="H68" s="26" t="s">
        <v>108</v>
      </c>
      <c r="I68" s="68"/>
      <c r="J68" s="30"/>
      <c r="K68" s="30"/>
      <c r="L68" s="30"/>
      <c r="M68" s="30"/>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2"/>
    </row>
    <row r="69" spans="2:94" x14ac:dyDescent="0.2">
      <c r="B69" s="173"/>
      <c r="C69" s="63"/>
      <c r="D69" s="26"/>
      <c r="E69" s="26" t="s">
        <v>106</v>
      </c>
      <c r="F69" s="26" t="s">
        <v>143</v>
      </c>
      <c r="G69" s="26"/>
      <c r="H69" s="26" t="s">
        <v>108</v>
      </c>
      <c r="I69" s="30"/>
      <c r="J69" s="30"/>
      <c r="K69" s="30"/>
      <c r="L69" s="30"/>
      <c r="M69" s="30"/>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2"/>
    </row>
    <row r="70" spans="2:94" x14ac:dyDescent="0.2">
      <c r="B70" s="173"/>
      <c r="C70" s="63"/>
      <c r="D70" s="26"/>
      <c r="E70" s="26" t="s">
        <v>106</v>
      </c>
      <c r="F70" s="26" t="s">
        <v>144</v>
      </c>
      <c r="G70" s="26"/>
      <c r="H70" s="26" t="s">
        <v>108</v>
      </c>
      <c r="I70" s="30"/>
      <c r="J70" s="30"/>
      <c r="K70" s="30"/>
      <c r="L70" s="30"/>
      <c r="M70" s="30"/>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2"/>
    </row>
    <row r="71" spans="2:94" x14ac:dyDescent="0.2">
      <c r="B71" s="173"/>
      <c r="C71" s="63"/>
      <c r="D71" s="26"/>
      <c r="E71" s="26" t="s">
        <v>106</v>
      </c>
      <c r="F71" s="26" t="s">
        <v>145</v>
      </c>
      <c r="G71" s="26"/>
      <c r="H71" s="26" t="s">
        <v>108</v>
      </c>
      <c r="I71" s="30"/>
      <c r="J71" s="30"/>
      <c r="K71" s="30"/>
      <c r="L71" s="30"/>
      <c r="M71" s="30"/>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2"/>
    </row>
    <row r="72" spans="2:94" x14ac:dyDescent="0.2">
      <c r="B72" s="173"/>
      <c r="C72" s="63"/>
      <c r="D72" s="26"/>
      <c r="E72" s="26" t="s">
        <v>106</v>
      </c>
      <c r="F72" s="26" t="s">
        <v>146</v>
      </c>
      <c r="G72" s="26"/>
      <c r="H72" s="26" t="s">
        <v>108</v>
      </c>
      <c r="I72" s="30"/>
      <c r="J72" s="30"/>
      <c r="K72" s="30"/>
      <c r="L72" s="30"/>
      <c r="M72" s="30"/>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J72" s="31"/>
      <c r="CK72" s="31"/>
      <c r="CL72" s="31"/>
      <c r="CM72" s="31"/>
      <c r="CN72" s="31"/>
      <c r="CO72" s="31"/>
      <c r="CP72" s="32"/>
    </row>
    <row r="73" spans="2:94" x14ac:dyDescent="0.2">
      <c r="B73" s="173"/>
      <c r="C73" s="63"/>
      <c r="D73" s="26"/>
      <c r="E73" s="26" t="s">
        <v>106</v>
      </c>
      <c r="F73" s="26" t="s">
        <v>147</v>
      </c>
      <c r="G73" s="26"/>
      <c r="H73" s="26" t="s">
        <v>108</v>
      </c>
      <c r="I73" s="30"/>
      <c r="J73" s="30"/>
      <c r="K73" s="30"/>
      <c r="L73" s="30"/>
      <c r="M73" s="30"/>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c r="CO73" s="31"/>
      <c r="CP73" s="32"/>
    </row>
    <row r="74" spans="2:94" x14ac:dyDescent="0.2">
      <c r="B74" s="173"/>
      <c r="C74" s="63"/>
      <c r="D74" s="26"/>
      <c r="E74" s="26" t="s">
        <v>106</v>
      </c>
      <c r="F74" s="26" t="s">
        <v>148</v>
      </c>
      <c r="G74" s="26"/>
      <c r="H74" s="26" t="s">
        <v>108</v>
      </c>
      <c r="I74" s="30"/>
      <c r="J74" s="30"/>
      <c r="K74" s="30"/>
      <c r="L74" s="30"/>
      <c r="M74" s="30"/>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c r="CC74" s="31"/>
      <c r="CD74" s="31"/>
      <c r="CE74" s="31"/>
      <c r="CF74" s="31"/>
      <c r="CG74" s="31"/>
      <c r="CH74" s="31"/>
      <c r="CI74" s="31"/>
      <c r="CJ74" s="31"/>
      <c r="CK74" s="31"/>
      <c r="CL74" s="31"/>
      <c r="CM74" s="31"/>
      <c r="CN74" s="31"/>
      <c r="CO74" s="31"/>
      <c r="CP74" s="32"/>
    </row>
    <row r="75" spans="2:94" x14ac:dyDescent="0.2">
      <c r="B75" s="173"/>
      <c r="C75" s="63"/>
      <c r="D75" s="26"/>
      <c r="E75" s="26" t="s">
        <v>149</v>
      </c>
      <c r="F75" s="26"/>
      <c r="G75" s="26"/>
      <c r="H75" s="26"/>
      <c r="I75" s="30"/>
      <c r="J75" s="30"/>
      <c r="K75" s="30"/>
      <c r="L75" s="30"/>
      <c r="M75" s="30"/>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J75" s="31"/>
      <c r="CK75" s="31"/>
      <c r="CL75" s="31"/>
      <c r="CM75" s="31"/>
      <c r="CN75" s="31"/>
      <c r="CO75" s="31"/>
      <c r="CP75" s="32"/>
    </row>
    <row r="76" spans="2:94" x14ac:dyDescent="0.2">
      <c r="B76" s="173"/>
      <c r="C76" s="69"/>
      <c r="D76" s="31"/>
      <c r="E76" s="26" t="s">
        <v>150</v>
      </c>
      <c r="F76" s="26"/>
      <c r="G76" s="31"/>
      <c r="H76" s="31"/>
      <c r="I76" s="30"/>
      <c r="J76" s="30"/>
      <c r="K76" s="30"/>
      <c r="L76" s="30"/>
      <c r="M76" s="30"/>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c r="CJ76" s="31"/>
      <c r="CK76" s="31"/>
      <c r="CL76" s="31"/>
      <c r="CM76" s="31"/>
      <c r="CN76" s="31"/>
      <c r="CO76" s="31"/>
      <c r="CP76" s="32"/>
    </row>
    <row r="77" spans="2:94" ht="15" thickBot="1" x14ac:dyDescent="0.25">
      <c r="B77" s="174"/>
      <c r="C77" s="70"/>
      <c r="D77" s="71"/>
      <c r="E77" s="72" t="s">
        <v>151</v>
      </c>
      <c r="F77" s="72"/>
      <c r="G77" s="71"/>
      <c r="H77" s="71"/>
      <c r="I77" s="73"/>
      <c r="J77" s="73"/>
      <c r="K77" s="73"/>
      <c r="L77" s="73"/>
      <c r="M77" s="73"/>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71"/>
      <c r="BP77" s="71"/>
      <c r="BQ77" s="71"/>
      <c r="BR77" s="71"/>
      <c r="BS77" s="71"/>
      <c r="BT77" s="71"/>
      <c r="BU77" s="71"/>
      <c r="BV77" s="71"/>
      <c r="BW77" s="71"/>
      <c r="BX77" s="71"/>
      <c r="BY77" s="71"/>
      <c r="BZ77" s="71"/>
      <c r="CA77" s="71"/>
      <c r="CB77" s="71"/>
      <c r="CC77" s="71"/>
      <c r="CD77" s="71"/>
      <c r="CE77" s="71"/>
      <c r="CF77" s="71"/>
      <c r="CG77" s="71"/>
      <c r="CH77" s="71"/>
      <c r="CI77" s="71"/>
      <c r="CJ77" s="71"/>
      <c r="CK77" s="71"/>
      <c r="CL77" s="71"/>
      <c r="CM77" s="71"/>
      <c r="CN77" s="71"/>
      <c r="CO77" s="71"/>
      <c r="CP77" s="42"/>
    </row>
    <row r="79" spans="2:94" ht="15" thickBot="1" x14ac:dyDescent="0.25"/>
    <row r="80" spans="2:94" ht="29.25" thickBot="1" x14ac:dyDescent="0.25">
      <c r="B80" s="74" t="s">
        <v>1</v>
      </c>
      <c r="C80" s="4" t="str">
        <f>'[1]TITLE PAGE'!$D$18</f>
        <v>Essex and Suffolk Water</v>
      </c>
      <c r="D80" s="74" t="s">
        <v>2</v>
      </c>
      <c r="E80" s="75"/>
    </row>
    <row r="81" spans="2:14" ht="15" thickBot="1" x14ac:dyDescent="0.25">
      <c r="B81" s="9"/>
      <c r="C81" s="9"/>
      <c r="D81" s="9"/>
      <c r="E81" s="9"/>
    </row>
    <row r="82" spans="2:14" ht="15.75" thickBot="1" x14ac:dyDescent="0.25">
      <c r="B82" s="163" t="s">
        <v>152</v>
      </c>
      <c r="C82" s="164"/>
      <c r="D82" s="76" t="s">
        <v>153</v>
      </c>
      <c r="E82" s="76" t="s">
        <v>153</v>
      </c>
      <c r="F82" s="77"/>
      <c r="G82" s="77"/>
      <c r="H82" s="77"/>
      <c r="I82" s="77"/>
      <c r="J82" s="77"/>
      <c r="K82" s="77"/>
      <c r="L82" s="78"/>
      <c r="M82" s="77"/>
    </row>
    <row r="83" spans="2:14" x14ac:dyDescent="0.2">
      <c r="B83" s="79" t="s">
        <v>154</v>
      </c>
      <c r="C83" s="80"/>
      <c r="D83" s="81"/>
      <c r="E83" s="35"/>
      <c r="F83" s="77"/>
      <c r="G83" s="77"/>
      <c r="H83" s="77"/>
      <c r="I83" s="77"/>
      <c r="J83" s="77"/>
      <c r="K83" s="77"/>
      <c r="L83" s="78"/>
      <c r="M83" s="77"/>
    </row>
    <row r="84" spans="2:14" x14ac:dyDescent="0.2">
      <c r="B84" s="82" t="s">
        <v>155</v>
      </c>
      <c r="C84" s="77" t="s">
        <v>156</v>
      </c>
      <c r="D84" s="83">
        <f>3.5%</f>
        <v>3.5000000000000003E-2</v>
      </c>
      <c r="E84" s="35"/>
      <c r="F84" s="77"/>
      <c r="G84" s="77"/>
      <c r="H84" s="77"/>
      <c r="I84" s="77"/>
      <c r="J84" s="77"/>
      <c r="K84" s="77"/>
      <c r="L84" s="78"/>
      <c r="M84" s="77"/>
    </row>
    <row r="85" spans="2:14" x14ac:dyDescent="0.2">
      <c r="B85" s="82" t="s">
        <v>157</v>
      </c>
      <c r="C85" s="77" t="s">
        <v>158</v>
      </c>
      <c r="D85" s="83">
        <v>2.92E-2</v>
      </c>
      <c r="E85" s="35"/>
      <c r="F85" s="77"/>
      <c r="G85" s="77"/>
      <c r="H85" s="77"/>
      <c r="I85" s="77"/>
      <c r="J85" s="77"/>
      <c r="K85" s="77"/>
      <c r="L85" s="78"/>
      <c r="M85" s="77"/>
    </row>
    <row r="86" spans="2:14" x14ac:dyDescent="0.2">
      <c r="B86" s="82" t="s">
        <v>159</v>
      </c>
      <c r="C86" s="77" t="s">
        <v>160</v>
      </c>
      <c r="D86" s="84">
        <v>5</v>
      </c>
      <c r="E86" s="35"/>
      <c r="F86" s="77"/>
      <c r="G86" s="77"/>
      <c r="H86" s="77"/>
      <c r="I86" s="77"/>
      <c r="J86" s="77"/>
      <c r="K86" s="77"/>
      <c r="L86" s="78"/>
      <c r="M86" s="77"/>
    </row>
    <row r="87" spans="2:14" x14ac:dyDescent="0.2">
      <c r="B87" s="82" t="s">
        <v>161</v>
      </c>
      <c r="C87" s="77" t="s">
        <v>162</v>
      </c>
      <c r="D87" s="85">
        <v>1000</v>
      </c>
      <c r="E87" s="35"/>
      <c r="F87" s="77"/>
      <c r="G87" s="77"/>
      <c r="H87" s="77"/>
      <c r="I87" s="77"/>
      <c r="J87" s="77"/>
      <c r="K87" s="77"/>
      <c r="L87" s="78"/>
      <c r="M87" s="77"/>
    </row>
    <row r="88" spans="2:14" x14ac:dyDescent="0.2">
      <c r="B88" s="86" t="s">
        <v>163</v>
      </c>
      <c r="C88" s="87" t="s">
        <v>164</v>
      </c>
      <c r="D88" s="88">
        <f>1/D86</f>
        <v>0.2</v>
      </c>
      <c r="E88" s="35"/>
      <c r="F88" s="77"/>
      <c r="G88" s="77"/>
      <c r="H88" s="77"/>
      <c r="I88" s="77"/>
      <c r="J88" s="77"/>
      <c r="K88" s="77"/>
      <c r="L88" s="78"/>
      <c r="M88" s="77"/>
    </row>
    <row r="89" spans="2:14" x14ac:dyDescent="0.2">
      <c r="B89" s="78"/>
      <c r="C89" s="77"/>
      <c r="D89" s="77"/>
      <c r="E89" s="77"/>
      <c r="F89" s="77"/>
      <c r="G89" s="77"/>
      <c r="H89" s="77"/>
      <c r="I89" s="77"/>
      <c r="J89" s="77"/>
      <c r="K89" s="77"/>
      <c r="L89" s="78"/>
      <c r="M89" s="77"/>
    </row>
    <row r="90" spans="2:14" ht="15" thickBot="1" x14ac:dyDescent="0.25">
      <c r="B90" s="78"/>
      <c r="C90" s="77"/>
      <c r="D90" s="77"/>
      <c r="E90" s="89">
        <v>1</v>
      </c>
      <c r="F90" s="89">
        <v>2</v>
      </c>
      <c r="G90" s="89">
        <v>3</v>
      </c>
      <c r="H90" s="89">
        <v>4</v>
      </c>
      <c r="I90" s="89">
        <v>5</v>
      </c>
      <c r="K90" s="77"/>
      <c r="L90" s="78"/>
      <c r="M90" s="77"/>
      <c r="N90" s="2">
        <f>I15</f>
        <v>71.851457801372419</v>
      </c>
    </row>
    <row r="91" spans="2:14" x14ac:dyDescent="0.2">
      <c r="B91" s="90"/>
      <c r="C91" s="91"/>
      <c r="D91" s="91"/>
      <c r="E91" s="92" t="s">
        <v>165</v>
      </c>
      <c r="F91" s="92" t="s">
        <v>166</v>
      </c>
      <c r="G91" s="92" t="s">
        <v>167</v>
      </c>
      <c r="H91" s="92" t="s">
        <v>168</v>
      </c>
      <c r="I91" s="93" t="s">
        <v>169</v>
      </c>
      <c r="J91" s="77"/>
      <c r="K91" s="153" t="s">
        <v>170</v>
      </c>
      <c r="L91" s="154"/>
      <c r="M91" s="77"/>
    </row>
    <row r="92" spans="2:14" ht="15" thickBot="1" x14ac:dyDescent="0.25">
      <c r="B92" s="94" t="s">
        <v>171</v>
      </c>
      <c r="C92" s="95" t="s">
        <v>105</v>
      </c>
      <c r="D92" s="95"/>
      <c r="E92" s="96">
        <f>1/((1+$D$84)^(E90))</f>
        <v>0.96618357487922713</v>
      </c>
      <c r="F92" s="96">
        <f t="shared" ref="F92:I92" si="16">1/((1+$D$84)^(F90))</f>
        <v>0.93351070036640305</v>
      </c>
      <c r="G92" s="96">
        <f t="shared" si="16"/>
        <v>0.90194270566802237</v>
      </c>
      <c r="H92" s="96">
        <f t="shared" si="16"/>
        <v>0.87144222769857238</v>
      </c>
      <c r="I92" s="96">
        <f t="shared" si="16"/>
        <v>0.84197316685852419</v>
      </c>
      <c r="J92" s="77"/>
      <c r="K92" s="155" t="s">
        <v>172</v>
      </c>
      <c r="L92" s="156"/>
      <c r="M92" s="77"/>
    </row>
    <row r="93" spans="2:14" ht="15" thickBot="1" x14ac:dyDescent="0.25">
      <c r="B93" s="78"/>
      <c r="C93" s="77"/>
      <c r="D93" s="77"/>
      <c r="E93" s="77"/>
      <c r="F93" s="77"/>
      <c r="G93" s="77"/>
      <c r="H93" s="77"/>
      <c r="I93" s="77"/>
      <c r="J93" s="77"/>
      <c r="K93" s="97"/>
      <c r="L93" s="98"/>
      <c r="M93" s="77"/>
    </row>
    <row r="94" spans="2:14" x14ac:dyDescent="0.2">
      <c r="B94" s="99" t="s">
        <v>173</v>
      </c>
      <c r="C94" s="100"/>
      <c r="D94" s="100"/>
      <c r="E94" s="101"/>
      <c r="F94" s="101"/>
      <c r="G94" s="101"/>
      <c r="H94" s="101"/>
      <c r="I94" s="102"/>
      <c r="J94" s="77"/>
      <c r="K94" s="97"/>
      <c r="L94" s="98"/>
      <c r="M94" s="77"/>
    </row>
    <row r="95" spans="2:14" x14ac:dyDescent="0.2">
      <c r="B95" s="103"/>
      <c r="C95" s="104"/>
      <c r="D95" s="105" t="s">
        <v>174</v>
      </c>
      <c r="E95" s="106" t="s">
        <v>165</v>
      </c>
      <c r="F95" s="106" t="s">
        <v>166</v>
      </c>
      <c r="G95" s="106" t="s">
        <v>167</v>
      </c>
      <c r="H95" s="106" t="s">
        <v>168</v>
      </c>
      <c r="I95" s="107" t="s">
        <v>169</v>
      </c>
      <c r="J95" s="77"/>
      <c r="K95" s="97"/>
      <c r="L95" s="98"/>
      <c r="M95" s="77"/>
    </row>
    <row r="96" spans="2:14" x14ac:dyDescent="0.2">
      <c r="B96" s="97" t="s">
        <v>175</v>
      </c>
      <c r="C96" s="77" t="s">
        <v>176</v>
      </c>
      <c r="D96" s="108" t="s">
        <v>177</v>
      </c>
      <c r="E96" s="109">
        <f>D87</f>
        <v>1000</v>
      </c>
      <c r="F96" s="109">
        <f>E98</f>
        <v>800</v>
      </c>
      <c r="G96" s="109">
        <f>F98</f>
        <v>600</v>
      </c>
      <c r="H96" s="109">
        <f>G98</f>
        <v>400</v>
      </c>
      <c r="I96" s="110">
        <f>H98</f>
        <v>200</v>
      </c>
      <c r="J96" s="77"/>
      <c r="K96" s="157" t="s">
        <v>178</v>
      </c>
      <c r="L96" s="158"/>
      <c r="M96" s="77"/>
    </row>
    <row r="97" spans="2:13" x14ac:dyDescent="0.2">
      <c r="B97" s="97" t="s">
        <v>179</v>
      </c>
      <c r="C97" s="77" t="s">
        <v>180</v>
      </c>
      <c r="D97" s="108" t="s">
        <v>177</v>
      </c>
      <c r="E97" s="109">
        <f>$E$96*$D$88</f>
        <v>200</v>
      </c>
      <c r="F97" s="109">
        <f>$E$96*$D$88</f>
        <v>200</v>
      </c>
      <c r="G97" s="109">
        <f>$E$96*$D$88</f>
        <v>200</v>
      </c>
      <c r="H97" s="109">
        <f>$E$96*$D$88</f>
        <v>200</v>
      </c>
      <c r="I97" s="110">
        <f>$E$96*$D$88</f>
        <v>200</v>
      </c>
      <c r="J97" s="77"/>
      <c r="K97" s="159" t="s">
        <v>181</v>
      </c>
      <c r="L97" s="160"/>
      <c r="M97" s="77"/>
    </row>
    <row r="98" spans="2:13" x14ac:dyDescent="0.2">
      <c r="B98" s="97" t="s">
        <v>182</v>
      </c>
      <c r="C98" s="77" t="s">
        <v>183</v>
      </c>
      <c r="D98" s="108" t="s">
        <v>177</v>
      </c>
      <c r="E98" s="109">
        <f>E96-E97</f>
        <v>800</v>
      </c>
      <c r="F98" s="109">
        <f>F96-F97</f>
        <v>600</v>
      </c>
      <c r="G98" s="109">
        <f>G96-G97</f>
        <v>400</v>
      </c>
      <c r="H98" s="109">
        <f>H96-H97</f>
        <v>200</v>
      </c>
      <c r="I98" s="110">
        <f>I96-I97</f>
        <v>0</v>
      </c>
      <c r="J98" s="77"/>
      <c r="K98" s="161" t="s">
        <v>184</v>
      </c>
      <c r="L98" s="162"/>
      <c r="M98" s="77"/>
    </row>
    <row r="99" spans="2:13" x14ac:dyDescent="0.2">
      <c r="B99" s="97" t="s">
        <v>185</v>
      </c>
      <c r="C99" s="77" t="s">
        <v>186</v>
      </c>
      <c r="D99" s="108" t="s">
        <v>177</v>
      </c>
      <c r="E99" s="109">
        <f>AVERAGE(E96,E98)</f>
        <v>900</v>
      </c>
      <c r="F99" s="109">
        <f>AVERAGE(F96,F98)</f>
        <v>700</v>
      </c>
      <c r="G99" s="109">
        <f>AVERAGE(G96,G98)</f>
        <v>500</v>
      </c>
      <c r="H99" s="109">
        <f>AVERAGE(H96,H98)</f>
        <v>300</v>
      </c>
      <c r="I99" s="110">
        <f>AVERAGE(I96,I98)</f>
        <v>100</v>
      </c>
      <c r="J99" s="77"/>
      <c r="K99" s="161" t="s">
        <v>187</v>
      </c>
      <c r="L99" s="162"/>
      <c r="M99" s="77"/>
    </row>
    <row r="100" spans="2:13" x14ac:dyDescent="0.2">
      <c r="B100" s="97" t="s">
        <v>188</v>
      </c>
      <c r="C100" s="77" t="s">
        <v>103</v>
      </c>
      <c r="D100" s="108" t="s">
        <v>177</v>
      </c>
      <c r="E100" s="109">
        <f>(E99*($D$85))+E97</f>
        <v>226.28</v>
      </c>
      <c r="F100" s="109">
        <f>(F99*($D$85))+F97</f>
        <v>220.44</v>
      </c>
      <c r="G100" s="109">
        <f>(G99*($D$85))+G97</f>
        <v>214.6</v>
      </c>
      <c r="H100" s="109">
        <f>(H99*($D$85))+H97</f>
        <v>208.76</v>
      </c>
      <c r="I100" s="110">
        <f>(I99*($D$85))+I97</f>
        <v>202.92</v>
      </c>
      <c r="J100" s="77"/>
      <c r="K100" s="142" t="s">
        <v>189</v>
      </c>
      <c r="L100" s="143"/>
      <c r="M100" s="77"/>
    </row>
    <row r="101" spans="2:13" x14ac:dyDescent="0.2">
      <c r="B101" s="97" t="s">
        <v>190</v>
      </c>
      <c r="C101" s="77" t="s">
        <v>191</v>
      </c>
      <c r="D101" s="108" t="s">
        <v>177</v>
      </c>
      <c r="E101" s="109">
        <f>E100*E92</f>
        <v>218.62801932367151</v>
      </c>
      <c r="F101" s="109">
        <f>F100*F92</f>
        <v>205.78309878876988</v>
      </c>
      <c r="G101" s="109">
        <f>G100*G92</f>
        <v>193.55690463635759</v>
      </c>
      <c r="H101" s="109">
        <f>H100*H92</f>
        <v>181.92227945435397</v>
      </c>
      <c r="I101" s="110">
        <f>I100*I92</f>
        <v>170.85319501893173</v>
      </c>
      <c r="J101" s="77"/>
      <c r="K101" s="142" t="s">
        <v>192</v>
      </c>
      <c r="L101" s="143"/>
      <c r="M101" s="77"/>
    </row>
    <row r="102" spans="2:13" x14ac:dyDescent="0.2">
      <c r="B102" s="97"/>
      <c r="C102" s="77"/>
      <c r="D102" s="108"/>
      <c r="E102" s="109"/>
      <c r="F102" s="109"/>
      <c r="G102" s="109"/>
      <c r="H102" s="109"/>
      <c r="I102" s="110"/>
      <c r="J102" s="77"/>
      <c r="K102" s="97"/>
      <c r="L102" s="98"/>
      <c r="M102" s="77"/>
    </row>
    <row r="103" spans="2:13" x14ac:dyDescent="0.2">
      <c r="B103" s="97" t="s">
        <v>193</v>
      </c>
      <c r="C103" s="111" t="s">
        <v>194</v>
      </c>
      <c r="D103" s="112" t="s">
        <v>177</v>
      </c>
      <c r="E103" s="113">
        <f>SUM(E101:I101)</f>
        <v>970.74349722208467</v>
      </c>
      <c r="F103" s="109"/>
      <c r="G103" s="109"/>
      <c r="H103" s="109"/>
      <c r="I103" s="110"/>
      <c r="J103" s="77"/>
      <c r="K103" s="142" t="s">
        <v>195</v>
      </c>
      <c r="L103" s="143"/>
      <c r="M103" s="77"/>
    </row>
    <row r="104" spans="2:13" ht="15" thickBot="1" x14ac:dyDescent="0.25">
      <c r="B104" s="114"/>
      <c r="C104" s="95"/>
      <c r="D104" s="115"/>
      <c r="E104" s="95"/>
      <c r="F104" s="95"/>
      <c r="G104" s="95"/>
      <c r="H104" s="95"/>
      <c r="I104" s="116"/>
      <c r="J104" s="77"/>
      <c r="K104" s="94"/>
      <c r="L104" s="116"/>
      <c r="M104" s="77"/>
    </row>
    <row r="105" spans="2:13" x14ac:dyDescent="0.2">
      <c r="B105" s="78"/>
      <c r="C105" s="77"/>
      <c r="D105" s="77"/>
      <c r="E105" s="77"/>
      <c r="F105" s="77"/>
      <c r="G105" s="77"/>
      <c r="H105" s="77"/>
      <c r="I105" s="77"/>
      <c r="J105" s="77"/>
      <c r="K105" s="78"/>
      <c r="L105" s="77"/>
      <c r="M105" s="77"/>
    </row>
    <row r="106" spans="2:13" ht="15" thickBot="1" x14ac:dyDescent="0.25">
      <c r="B106" s="78"/>
      <c r="C106" s="77"/>
      <c r="D106" s="77"/>
      <c r="E106" s="77"/>
      <c r="F106" s="77"/>
      <c r="G106" s="77"/>
      <c r="H106" s="77"/>
      <c r="I106" s="77"/>
      <c r="J106" s="77"/>
      <c r="K106" s="78"/>
      <c r="L106" s="77"/>
      <c r="M106" s="77"/>
    </row>
    <row r="107" spans="2:13" x14ac:dyDescent="0.2">
      <c r="B107" s="144" t="s">
        <v>196</v>
      </c>
      <c r="C107" s="145"/>
      <c r="D107" s="145"/>
      <c r="E107" s="145"/>
      <c r="F107" s="145"/>
      <c r="G107" s="145"/>
      <c r="H107" s="145"/>
      <c r="I107" s="146"/>
      <c r="J107" s="77"/>
      <c r="K107" s="78"/>
      <c r="L107" s="77"/>
      <c r="M107" s="77"/>
    </row>
    <row r="108" spans="2:13" x14ac:dyDescent="0.2">
      <c r="B108" s="147"/>
      <c r="C108" s="148"/>
      <c r="D108" s="148"/>
      <c r="E108" s="148"/>
      <c r="F108" s="148"/>
      <c r="G108" s="148"/>
      <c r="H108" s="148"/>
      <c r="I108" s="149"/>
      <c r="K108" s="77"/>
      <c r="L108" s="78"/>
      <c r="M108" s="77"/>
    </row>
    <row r="109" spans="2:13" x14ac:dyDescent="0.2">
      <c r="B109" s="147"/>
      <c r="C109" s="148"/>
      <c r="D109" s="148"/>
      <c r="E109" s="148"/>
      <c r="F109" s="148"/>
      <c r="G109" s="148"/>
      <c r="H109" s="148"/>
      <c r="I109" s="149"/>
    </row>
    <row r="110" spans="2:13" x14ac:dyDescent="0.2">
      <c r="B110" s="147"/>
      <c r="C110" s="148"/>
      <c r="D110" s="148"/>
      <c r="E110" s="148"/>
      <c r="F110" s="148"/>
      <c r="G110" s="148"/>
      <c r="H110" s="148"/>
      <c r="I110" s="149"/>
    </row>
    <row r="111" spans="2:13" x14ac:dyDescent="0.2">
      <c r="B111" s="147"/>
      <c r="C111" s="148"/>
      <c r="D111" s="148"/>
      <c r="E111" s="148"/>
      <c r="F111" s="148"/>
      <c r="G111" s="148"/>
      <c r="H111" s="148"/>
      <c r="I111" s="149"/>
    </row>
    <row r="112" spans="2:13" x14ac:dyDescent="0.2">
      <c r="B112" s="147"/>
      <c r="C112" s="148"/>
      <c r="D112" s="148"/>
      <c r="E112" s="148"/>
      <c r="F112" s="148"/>
      <c r="G112" s="148"/>
      <c r="H112" s="148"/>
      <c r="I112" s="149"/>
    </row>
    <row r="113" spans="2:9" x14ac:dyDescent="0.2">
      <c r="B113" s="147"/>
      <c r="C113" s="148"/>
      <c r="D113" s="148"/>
      <c r="E113" s="148"/>
      <c r="F113" s="148"/>
      <c r="G113" s="148"/>
      <c r="H113" s="148"/>
      <c r="I113" s="149"/>
    </row>
    <row r="114" spans="2:9" x14ac:dyDescent="0.2">
      <c r="B114" s="147"/>
      <c r="C114" s="148"/>
      <c r="D114" s="148"/>
      <c r="E114" s="148"/>
      <c r="F114" s="148"/>
      <c r="G114" s="148"/>
      <c r="H114" s="148"/>
      <c r="I114" s="149"/>
    </row>
    <row r="115" spans="2:9" x14ac:dyDescent="0.2">
      <c r="B115" s="147"/>
      <c r="C115" s="148"/>
      <c r="D115" s="148"/>
      <c r="E115" s="148"/>
      <c r="F115" s="148"/>
      <c r="G115" s="148"/>
      <c r="H115" s="148"/>
      <c r="I115" s="149"/>
    </row>
    <row r="116" spans="2:9" x14ac:dyDescent="0.2">
      <c r="B116" s="147"/>
      <c r="C116" s="148"/>
      <c r="D116" s="148"/>
      <c r="E116" s="148"/>
      <c r="F116" s="148"/>
      <c r="G116" s="148"/>
      <c r="H116" s="148"/>
      <c r="I116" s="149"/>
    </row>
    <row r="117" spans="2:9" x14ac:dyDescent="0.2">
      <c r="B117" s="147"/>
      <c r="C117" s="148"/>
      <c r="D117" s="148"/>
      <c r="E117" s="148"/>
      <c r="F117" s="148"/>
      <c r="G117" s="148"/>
      <c r="H117" s="148"/>
      <c r="I117" s="149"/>
    </row>
    <row r="118" spans="2:9" x14ac:dyDescent="0.2">
      <c r="B118" s="147"/>
      <c r="C118" s="148"/>
      <c r="D118" s="148"/>
      <c r="E118" s="148"/>
      <c r="F118" s="148"/>
      <c r="G118" s="148"/>
      <c r="H118" s="148"/>
      <c r="I118" s="149"/>
    </row>
    <row r="119" spans="2:9" x14ac:dyDescent="0.2">
      <c r="B119" s="147"/>
      <c r="C119" s="148"/>
      <c r="D119" s="148"/>
      <c r="E119" s="148"/>
      <c r="F119" s="148"/>
      <c r="G119" s="148"/>
      <c r="H119" s="148"/>
      <c r="I119" s="149"/>
    </row>
    <row r="120" spans="2:9" x14ac:dyDescent="0.2">
      <c r="B120" s="147"/>
      <c r="C120" s="148"/>
      <c r="D120" s="148"/>
      <c r="E120" s="148"/>
      <c r="F120" s="148"/>
      <c r="G120" s="148"/>
      <c r="H120" s="148"/>
      <c r="I120" s="149"/>
    </row>
    <row r="121" spans="2:9" x14ac:dyDescent="0.2">
      <c r="B121" s="147"/>
      <c r="C121" s="148"/>
      <c r="D121" s="148"/>
      <c r="E121" s="148"/>
      <c r="F121" s="148"/>
      <c r="G121" s="148"/>
      <c r="H121" s="148"/>
      <c r="I121" s="149"/>
    </row>
    <row r="122" spans="2:9" x14ac:dyDescent="0.2">
      <c r="B122" s="147"/>
      <c r="C122" s="148"/>
      <c r="D122" s="148"/>
      <c r="E122" s="148"/>
      <c r="F122" s="148"/>
      <c r="G122" s="148"/>
      <c r="H122" s="148"/>
      <c r="I122" s="149"/>
    </row>
    <row r="123" spans="2:9" x14ac:dyDescent="0.2">
      <c r="B123" s="147"/>
      <c r="C123" s="148"/>
      <c r="D123" s="148"/>
      <c r="E123" s="148"/>
      <c r="F123" s="148"/>
      <c r="G123" s="148"/>
      <c r="H123" s="148"/>
      <c r="I123" s="149"/>
    </row>
    <row r="124" spans="2:9" x14ac:dyDescent="0.2">
      <c r="B124" s="147"/>
      <c r="C124" s="148"/>
      <c r="D124" s="148"/>
      <c r="E124" s="148"/>
      <c r="F124" s="148"/>
      <c r="G124" s="148"/>
      <c r="H124" s="148"/>
      <c r="I124" s="149"/>
    </row>
    <row r="125" spans="2:9" x14ac:dyDescent="0.2">
      <c r="B125" s="147"/>
      <c r="C125" s="148"/>
      <c r="D125" s="148"/>
      <c r="E125" s="148"/>
      <c r="F125" s="148"/>
      <c r="G125" s="148"/>
      <c r="H125" s="148"/>
      <c r="I125" s="149"/>
    </row>
    <row r="126" spans="2:9" x14ac:dyDescent="0.2">
      <c r="B126" s="147"/>
      <c r="C126" s="148"/>
      <c r="D126" s="148"/>
      <c r="E126" s="148"/>
      <c r="F126" s="148"/>
      <c r="G126" s="148"/>
      <c r="H126" s="148"/>
      <c r="I126" s="149"/>
    </row>
    <row r="127" spans="2:9" x14ac:dyDescent="0.2">
      <c r="B127" s="147"/>
      <c r="C127" s="148"/>
      <c r="D127" s="148"/>
      <c r="E127" s="148"/>
      <c r="F127" s="148"/>
      <c r="G127" s="148"/>
      <c r="H127" s="148"/>
      <c r="I127" s="149"/>
    </row>
    <row r="128" spans="2:9" x14ac:dyDescent="0.2">
      <c r="B128" s="147"/>
      <c r="C128" s="148"/>
      <c r="D128" s="148"/>
      <c r="E128" s="148"/>
      <c r="F128" s="148"/>
      <c r="G128" s="148"/>
      <c r="H128" s="148"/>
      <c r="I128" s="149"/>
    </row>
    <row r="129" spans="2:9" x14ac:dyDescent="0.2">
      <c r="B129" s="147"/>
      <c r="C129" s="148"/>
      <c r="D129" s="148"/>
      <c r="E129" s="148"/>
      <c r="F129" s="148"/>
      <c r="G129" s="148"/>
      <c r="H129" s="148"/>
      <c r="I129" s="149"/>
    </row>
    <row r="130" spans="2:9" x14ac:dyDescent="0.2">
      <c r="B130" s="147"/>
      <c r="C130" s="148"/>
      <c r="D130" s="148"/>
      <c r="E130" s="148"/>
      <c r="F130" s="148"/>
      <c r="G130" s="148"/>
      <c r="H130" s="148"/>
      <c r="I130" s="149"/>
    </row>
    <row r="131" spans="2:9" ht="15" thickBot="1" x14ac:dyDescent="0.25">
      <c r="B131" s="150"/>
      <c r="C131" s="151"/>
      <c r="D131" s="151"/>
      <c r="E131" s="151"/>
      <c r="F131" s="151"/>
      <c r="G131" s="151"/>
      <c r="H131" s="151"/>
      <c r="I131" s="152"/>
    </row>
  </sheetData>
  <mergeCells count="16">
    <mergeCell ref="B82:C82"/>
    <mergeCell ref="B5:C5"/>
    <mergeCell ref="B7:B15"/>
    <mergeCell ref="I15:M15"/>
    <mergeCell ref="B35:C35"/>
    <mergeCell ref="B37:B77"/>
    <mergeCell ref="K100:L100"/>
    <mergeCell ref="K101:L101"/>
    <mergeCell ref="K103:L103"/>
    <mergeCell ref="B107:I131"/>
    <mergeCell ref="K91:L91"/>
    <mergeCell ref="K92:L92"/>
    <mergeCell ref="K96:L96"/>
    <mergeCell ref="K97:L97"/>
    <mergeCell ref="K98:L98"/>
    <mergeCell ref="K99:L99"/>
  </mergeCells>
  <dataValidations count="4">
    <dataValidation type="list" allowBlank="1" showInputMessage="1" showErrorMessage="1" sqref="F75:F77 E16:E35 E12:E13 E37:E77" xr:uid="{1C3EE639-4451-48AB-B8B5-7314F11323E1}">
      <formula1>Variables</formula1>
    </dataValidation>
    <dataValidation type="list" allowBlank="1" showInputMessage="1" showErrorMessage="1" sqref="H37:H75 H12:H13 H16:H18 H26:H35" xr:uid="{B563982C-8B6C-4C15-AAFF-42360E22CB99}">
      <formula1>"Fixed,Variable"</formula1>
    </dataValidation>
    <dataValidation type="list" allowBlank="1" showInputMessage="1" showErrorMessage="1" sqref="F39:G57" xr:uid="{1C12258C-329D-4658-AD03-88B6D0940204}">
      <formula1>INDIRECT(IFERROR(RIGHT($C39,LEN($C39)-FIND(" ",$C39)),$C39)&amp;"Subs")</formula1>
    </dataValidation>
    <dataValidation type="list" allowBlank="1" showInputMessage="1" showErrorMessage="1" sqref="F37:G38" xr:uid="{5756A19B-81B5-4CB4-ADDB-A42A484BC4DB}">
      <formula1>INDIRECT(IFERROR(RIGHT(#REF!,LEN(#REF!)-FIND(" ",#REF!)),#REF!)&amp;"Subs")</formula1>
    </dataValidation>
  </dataValidations>
  <hyperlinks>
    <hyperlink ref="G3" location="'TITLE PAGE'!A1" display="Back to title page" xr:uid="{12886334-8C92-4F08-8F3E-3F5FC6DEA0C4}"/>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7681A-5632-4A77-9893-8891BFE359D1}">
  <dimension ref="A1:CP128"/>
  <sheetViews>
    <sheetView zoomScale="70" zoomScaleNormal="70" workbookViewId="0">
      <selection activeCell="O7" sqref="O7:X8"/>
    </sheetView>
  </sheetViews>
  <sheetFormatPr defaultColWidth="11.85546875" defaultRowHeight="14.25" x14ac:dyDescent="0.2"/>
  <cols>
    <col min="1" max="1" width="8.42578125" style="2" customWidth="1"/>
    <col min="2" max="2" width="67.85546875" style="2" bestFit="1" customWidth="1"/>
    <col min="3" max="3" width="24.85546875" style="2" bestFit="1" customWidth="1"/>
    <col min="4" max="4" width="18.140625" style="2" bestFit="1" customWidth="1"/>
    <col min="5" max="5" width="17.28515625" style="2" bestFit="1" customWidth="1"/>
    <col min="6" max="6" width="59.28515625" style="2" bestFit="1" customWidth="1"/>
    <col min="7" max="7" width="19.7109375" style="2" bestFit="1" customWidth="1"/>
    <col min="8" max="8" width="21.5703125" style="2" bestFit="1" customWidth="1"/>
    <col min="9" max="9" width="15" style="2" bestFit="1" customWidth="1"/>
    <col min="10" max="10" width="8.7109375" style="2" bestFit="1" customWidth="1"/>
    <col min="11" max="11" width="8.5703125" style="2" bestFit="1" customWidth="1"/>
    <col min="12" max="19" width="11.5703125" style="2" bestFit="1" customWidth="1"/>
    <col min="20" max="21" width="11.140625" style="2" bestFit="1" customWidth="1"/>
    <col min="22" max="29" width="11.5703125" style="2" bestFit="1" customWidth="1"/>
    <col min="30" max="31" width="11.140625" style="2" bestFit="1" customWidth="1"/>
    <col min="32" max="39" width="11.5703125" style="2" bestFit="1" customWidth="1"/>
    <col min="40" max="41" width="11.140625" style="2" bestFit="1" customWidth="1"/>
    <col min="42" max="49" width="11.5703125" style="2" bestFit="1" customWidth="1"/>
    <col min="50" max="51" width="11.140625" style="2" bestFit="1" customWidth="1"/>
    <col min="52" max="59" width="11.5703125" style="2" bestFit="1" customWidth="1"/>
    <col min="60" max="61" width="11.140625" style="2" bestFit="1" customWidth="1"/>
    <col min="62" max="69" width="11.5703125" style="2" bestFit="1" customWidth="1"/>
    <col min="70" max="71" width="11.140625" style="2" bestFit="1" customWidth="1"/>
    <col min="72" max="79" width="11.5703125" style="2" bestFit="1" customWidth="1"/>
    <col min="80" max="81" width="11.140625" style="2" bestFit="1" customWidth="1"/>
    <col min="82" max="88" width="11.5703125" style="2" bestFit="1" customWidth="1"/>
    <col min="89" max="89" width="9.7109375" style="2" bestFit="1" customWidth="1"/>
    <col min="90" max="91" width="10.7109375" style="2" bestFit="1" customWidth="1"/>
    <col min="92" max="94" width="11.140625" style="2" bestFit="1" customWidth="1"/>
    <col min="95" max="16384" width="11.85546875" style="2"/>
  </cols>
  <sheetData>
    <row r="1" spans="1:94" ht="15" x14ac:dyDescent="0.25">
      <c r="A1" s="1" t="s">
        <v>0</v>
      </c>
    </row>
    <row r="2" spans="1:94" ht="15.75" thickBot="1" x14ac:dyDescent="0.3">
      <c r="A2" s="1"/>
    </row>
    <row r="3" spans="1:94" ht="15.75" thickBot="1" x14ac:dyDescent="0.25">
      <c r="B3" s="3" t="s">
        <v>1</v>
      </c>
      <c r="C3" s="4" t="s">
        <v>207</v>
      </c>
      <c r="D3" s="5" t="s">
        <v>2</v>
      </c>
      <c r="E3" s="6">
        <v>2</v>
      </c>
      <c r="F3" s="7"/>
      <c r="G3" s="8" t="s">
        <v>3</v>
      </c>
      <c r="H3" s="9"/>
      <c r="I3" s="7"/>
      <c r="J3" s="10"/>
    </row>
    <row r="4" spans="1:94" ht="15" thickBot="1" x14ac:dyDescent="0.25"/>
    <row r="5" spans="1:94" ht="15.75" thickBot="1" x14ac:dyDescent="0.25">
      <c r="B5" s="163" t="s">
        <v>4</v>
      </c>
      <c r="C5" s="164"/>
      <c r="D5" s="10"/>
      <c r="E5" s="10"/>
      <c r="F5" s="10"/>
      <c r="G5" s="10"/>
      <c r="H5" s="10"/>
      <c r="I5" s="10"/>
      <c r="J5" s="10"/>
      <c r="K5" s="10"/>
      <c r="O5" s="119"/>
      <c r="Q5" s="117"/>
    </row>
    <row r="6" spans="1:94" ht="115.5" thickBot="1" x14ac:dyDescent="0.25">
      <c r="B6" s="11" t="s">
        <v>5</v>
      </c>
      <c r="C6" s="12" t="s">
        <v>6</v>
      </c>
      <c r="D6" s="13" t="s">
        <v>7</v>
      </c>
      <c r="E6" s="13" t="s">
        <v>8</v>
      </c>
      <c r="F6" s="13" t="s">
        <v>9</v>
      </c>
      <c r="G6" s="13" t="s">
        <v>10</v>
      </c>
      <c r="H6" s="14" t="s">
        <v>11</v>
      </c>
      <c r="I6" s="15" t="s">
        <v>12</v>
      </c>
      <c r="J6" s="16" t="s">
        <v>13</v>
      </c>
      <c r="K6" s="16" t="s">
        <v>14</v>
      </c>
      <c r="L6" s="16" t="s">
        <v>15</v>
      </c>
      <c r="M6" s="16" t="s">
        <v>16</v>
      </c>
      <c r="N6" s="16" t="s">
        <v>17</v>
      </c>
      <c r="O6" s="16" t="s">
        <v>18</v>
      </c>
      <c r="P6" s="16" t="s">
        <v>19</v>
      </c>
      <c r="Q6" s="16" t="s">
        <v>20</v>
      </c>
      <c r="R6" s="16" t="s">
        <v>21</v>
      </c>
      <c r="S6" s="16" t="s">
        <v>22</v>
      </c>
      <c r="T6" s="16" t="s">
        <v>23</v>
      </c>
      <c r="U6" s="16" t="s">
        <v>24</v>
      </c>
      <c r="V6" s="16" t="s">
        <v>25</v>
      </c>
      <c r="W6" s="16" t="s">
        <v>26</v>
      </c>
      <c r="X6" s="16" t="s">
        <v>27</v>
      </c>
      <c r="Y6" s="16" t="s">
        <v>28</v>
      </c>
      <c r="Z6" s="16" t="s">
        <v>29</v>
      </c>
      <c r="AA6" s="16" t="s">
        <v>30</v>
      </c>
      <c r="AB6" s="16" t="s">
        <v>31</v>
      </c>
      <c r="AC6" s="16" t="s">
        <v>32</v>
      </c>
      <c r="AD6" s="16" t="s">
        <v>33</v>
      </c>
      <c r="AE6" s="16" t="s">
        <v>34</v>
      </c>
      <c r="AF6" s="16" t="s">
        <v>35</v>
      </c>
      <c r="AG6" s="16" t="s">
        <v>36</v>
      </c>
      <c r="AH6" s="16" t="s">
        <v>37</v>
      </c>
      <c r="AI6" s="16" t="s">
        <v>38</v>
      </c>
      <c r="AJ6" s="16" t="s">
        <v>39</v>
      </c>
      <c r="AK6" s="16" t="s">
        <v>40</v>
      </c>
      <c r="AL6" s="16" t="s">
        <v>41</v>
      </c>
      <c r="AM6" s="16" t="s">
        <v>42</v>
      </c>
      <c r="AN6" s="16" t="s">
        <v>43</v>
      </c>
      <c r="AO6" s="16" t="s">
        <v>44</v>
      </c>
      <c r="AP6" s="16" t="s">
        <v>45</v>
      </c>
      <c r="AQ6" s="16" t="s">
        <v>46</v>
      </c>
      <c r="AR6" s="16" t="s">
        <v>47</v>
      </c>
      <c r="AS6" s="16" t="s">
        <v>48</v>
      </c>
      <c r="AT6" s="16" t="s">
        <v>49</v>
      </c>
      <c r="AU6" s="16" t="s">
        <v>50</v>
      </c>
      <c r="AV6" s="16" t="s">
        <v>51</v>
      </c>
      <c r="AW6" s="16" t="s">
        <v>52</v>
      </c>
      <c r="AX6" s="16" t="s">
        <v>53</v>
      </c>
      <c r="AY6" s="16" t="s">
        <v>54</v>
      </c>
      <c r="AZ6" s="16" t="s">
        <v>55</v>
      </c>
      <c r="BA6" s="16" t="s">
        <v>56</v>
      </c>
      <c r="BB6" s="16" t="s">
        <v>57</v>
      </c>
      <c r="BC6" s="16" t="s">
        <v>58</v>
      </c>
      <c r="BD6" s="16" t="s">
        <v>59</v>
      </c>
      <c r="BE6" s="16" t="s">
        <v>60</v>
      </c>
      <c r="BF6" s="16" t="s">
        <v>61</v>
      </c>
      <c r="BG6" s="16" t="s">
        <v>62</v>
      </c>
      <c r="BH6" s="16" t="s">
        <v>63</v>
      </c>
      <c r="BI6" s="16" t="s">
        <v>64</v>
      </c>
      <c r="BJ6" s="16" t="s">
        <v>65</v>
      </c>
      <c r="BK6" s="16" t="s">
        <v>66</v>
      </c>
      <c r="BL6" s="16" t="s">
        <v>67</v>
      </c>
      <c r="BM6" s="16" t="s">
        <v>68</v>
      </c>
      <c r="BN6" s="16" t="s">
        <v>69</v>
      </c>
      <c r="BO6" s="16" t="s">
        <v>70</v>
      </c>
      <c r="BP6" s="16" t="s">
        <v>71</v>
      </c>
      <c r="BQ6" s="16" t="s">
        <v>72</v>
      </c>
      <c r="BR6" s="16" t="s">
        <v>73</v>
      </c>
      <c r="BS6" s="16" t="s">
        <v>74</v>
      </c>
      <c r="BT6" s="16" t="s">
        <v>75</v>
      </c>
      <c r="BU6" s="16" t="s">
        <v>76</v>
      </c>
      <c r="BV6" s="16" t="s">
        <v>77</v>
      </c>
      <c r="BW6" s="16" t="s">
        <v>78</v>
      </c>
      <c r="BX6" s="16" t="s">
        <v>79</v>
      </c>
      <c r="BY6" s="16" t="s">
        <v>80</v>
      </c>
      <c r="BZ6" s="16" t="s">
        <v>81</v>
      </c>
      <c r="CA6" s="16" t="s">
        <v>82</v>
      </c>
      <c r="CB6" s="16" t="s">
        <v>83</v>
      </c>
      <c r="CC6" s="16" t="s">
        <v>84</v>
      </c>
      <c r="CD6" s="16" t="s">
        <v>85</v>
      </c>
      <c r="CE6" s="16" t="s">
        <v>86</v>
      </c>
      <c r="CF6" s="16" t="s">
        <v>87</v>
      </c>
      <c r="CG6" s="16" t="s">
        <v>88</v>
      </c>
      <c r="CH6" s="16" t="s">
        <v>89</v>
      </c>
      <c r="CI6" s="16" t="s">
        <v>90</v>
      </c>
      <c r="CJ6" s="16" t="s">
        <v>91</v>
      </c>
      <c r="CK6" s="16" t="s">
        <v>92</v>
      </c>
      <c r="CL6" s="16" t="s">
        <v>93</v>
      </c>
      <c r="CM6" s="16" t="s">
        <v>94</v>
      </c>
      <c r="CN6" s="16" t="s">
        <v>95</v>
      </c>
      <c r="CO6" s="16" t="s">
        <v>96</v>
      </c>
      <c r="CP6" s="17" t="s">
        <v>97</v>
      </c>
    </row>
    <row r="7" spans="1:94" ht="15" x14ac:dyDescent="0.2">
      <c r="B7" s="165" t="s">
        <v>98</v>
      </c>
      <c r="C7" s="18" t="s">
        <v>200</v>
      </c>
      <c r="D7" s="19" t="s">
        <v>201</v>
      </c>
      <c r="E7" s="19" t="s">
        <v>99</v>
      </c>
      <c r="F7" s="20" t="s">
        <v>124</v>
      </c>
      <c r="G7" s="20">
        <v>15</v>
      </c>
      <c r="H7" s="20" t="s">
        <v>100</v>
      </c>
      <c r="I7" s="21"/>
      <c r="J7" s="22"/>
      <c r="K7" s="22"/>
      <c r="L7" s="22"/>
      <c r="M7" s="22"/>
      <c r="N7" s="23"/>
      <c r="O7" s="120">
        <v>8.5827194873769734</v>
      </c>
      <c r="P7" s="120">
        <v>8.6231267358769728</v>
      </c>
      <c r="Q7" s="120">
        <v>8.6624932358769726</v>
      </c>
      <c r="R7" s="120">
        <v>8.6625147358769734</v>
      </c>
      <c r="S7" s="120">
        <v>8.6625147358769734</v>
      </c>
      <c r="T7" s="120">
        <v>5.6226245113377802</v>
      </c>
      <c r="U7" s="120">
        <v>5.6226245113377802</v>
      </c>
      <c r="V7" s="120">
        <v>5.6226245113377802</v>
      </c>
      <c r="W7" s="120">
        <v>5.6226245113377802</v>
      </c>
      <c r="X7" s="120">
        <v>5.6226245113377802</v>
      </c>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4"/>
    </row>
    <row r="8" spans="1:94" ht="15" x14ac:dyDescent="0.2">
      <c r="B8" s="166"/>
      <c r="C8" s="25"/>
      <c r="D8" s="26"/>
      <c r="E8" s="26" t="s">
        <v>101</v>
      </c>
      <c r="F8" s="28" t="s">
        <v>208</v>
      </c>
      <c r="G8" s="28"/>
      <c r="H8" s="28" t="s">
        <v>102</v>
      </c>
      <c r="I8" s="29"/>
      <c r="J8" s="30"/>
      <c r="K8" s="30"/>
      <c r="L8" s="30"/>
      <c r="M8" s="30"/>
      <c r="N8" s="31"/>
      <c r="O8" s="121">
        <v>1.4424072146479792</v>
      </c>
      <c r="P8" s="121">
        <v>1.8543362146479792</v>
      </c>
      <c r="Q8" s="121">
        <v>2.2726737146479792</v>
      </c>
      <c r="R8" s="121">
        <v>2.691014714647979</v>
      </c>
      <c r="S8" s="121">
        <v>3.1093557146479789</v>
      </c>
      <c r="T8" s="121">
        <v>0.20859766409783698</v>
      </c>
      <c r="U8" s="121">
        <v>0.27993466409783696</v>
      </c>
      <c r="V8" s="121">
        <v>0.35127166409783694</v>
      </c>
      <c r="W8" s="121">
        <v>0.42260866409783693</v>
      </c>
      <c r="X8" s="121">
        <v>0.49394566409783702</v>
      </c>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2"/>
    </row>
    <row r="9" spans="1:94" ht="15" x14ac:dyDescent="0.2">
      <c r="B9" s="166"/>
      <c r="C9" s="25"/>
      <c r="D9" s="26"/>
      <c r="E9" s="26" t="s">
        <v>103</v>
      </c>
      <c r="F9" s="27"/>
      <c r="G9" s="27"/>
      <c r="H9" s="28" t="s">
        <v>102</v>
      </c>
      <c r="I9" s="29"/>
      <c r="J9" s="30"/>
      <c r="K9" s="30"/>
      <c r="L9" s="30"/>
      <c r="M9" s="30"/>
      <c r="N9" s="31"/>
      <c r="O9" s="121">
        <f t="shared" ref="O9:AB9" si="0">O24</f>
        <v>1.1126637543435507</v>
      </c>
      <c r="P9" s="121">
        <f t="shared" si="0"/>
        <v>2.2037878195820251</v>
      </c>
      <c r="Q9" s="121">
        <f t="shared" si="0"/>
        <v>3.2731112024645639</v>
      </c>
      <c r="R9" s="121">
        <f t="shared" si="0"/>
        <v>4.3154103937111667</v>
      </c>
      <c r="S9" s="121">
        <f t="shared" si="0"/>
        <v>5.3306825389818329</v>
      </c>
      <c r="T9" s="121">
        <f t="shared" si="0"/>
        <v>5.9248362695673009</v>
      </c>
      <c r="U9" s="121">
        <f t="shared" si="0"/>
        <v>6.5014474116773968</v>
      </c>
      <c r="V9" s="121">
        <f t="shared" si="0"/>
        <v>7.0605159653121179</v>
      </c>
      <c r="W9" s="121">
        <f t="shared" si="0"/>
        <v>7.602041930471465</v>
      </c>
      <c r="X9" s="121">
        <f t="shared" si="0"/>
        <v>8.1260253071554391</v>
      </c>
      <c r="Y9" s="121">
        <f t="shared" si="0"/>
        <v>7.9035490537142081</v>
      </c>
      <c r="Z9" s="121">
        <f t="shared" si="0"/>
        <v>7.681072800272978</v>
      </c>
      <c r="AA9" s="121">
        <f t="shared" si="0"/>
        <v>7.4585965468317479</v>
      </c>
      <c r="AB9" s="121">
        <f t="shared" si="0"/>
        <v>7.054164614963959</v>
      </c>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2"/>
    </row>
    <row r="10" spans="1:94" ht="15" x14ac:dyDescent="0.2">
      <c r="B10" s="166"/>
      <c r="C10" s="25"/>
      <c r="D10" s="26"/>
      <c r="E10" s="26" t="s">
        <v>104</v>
      </c>
      <c r="F10" s="130">
        <v>3.5000000000000003E-2</v>
      </c>
      <c r="G10" s="27"/>
      <c r="H10" s="28" t="s">
        <v>102</v>
      </c>
      <c r="I10" s="29"/>
      <c r="J10" s="30"/>
      <c r="K10" s="30"/>
      <c r="L10" s="30"/>
      <c r="M10" s="30"/>
      <c r="N10" s="31"/>
      <c r="O10" s="131">
        <f>$F$10</f>
        <v>3.5000000000000003E-2</v>
      </c>
      <c r="P10" s="131">
        <f t="shared" ref="P10:AB10" si="1">$F$10</f>
        <v>3.5000000000000003E-2</v>
      </c>
      <c r="Q10" s="131">
        <f t="shared" si="1"/>
        <v>3.5000000000000003E-2</v>
      </c>
      <c r="R10" s="131">
        <f t="shared" si="1"/>
        <v>3.5000000000000003E-2</v>
      </c>
      <c r="S10" s="131">
        <f t="shared" si="1"/>
        <v>3.5000000000000003E-2</v>
      </c>
      <c r="T10" s="131">
        <f t="shared" si="1"/>
        <v>3.5000000000000003E-2</v>
      </c>
      <c r="U10" s="131">
        <f t="shared" si="1"/>
        <v>3.5000000000000003E-2</v>
      </c>
      <c r="V10" s="131">
        <f t="shared" si="1"/>
        <v>3.5000000000000003E-2</v>
      </c>
      <c r="W10" s="131">
        <f t="shared" si="1"/>
        <v>3.5000000000000003E-2</v>
      </c>
      <c r="X10" s="131">
        <f t="shared" si="1"/>
        <v>3.5000000000000003E-2</v>
      </c>
      <c r="Y10" s="131">
        <f t="shared" si="1"/>
        <v>3.5000000000000003E-2</v>
      </c>
      <c r="Z10" s="131">
        <f t="shared" si="1"/>
        <v>3.5000000000000003E-2</v>
      </c>
      <c r="AA10" s="131">
        <f t="shared" si="1"/>
        <v>3.5000000000000003E-2</v>
      </c>
      <c r="AB10" s="131">
        <f t="shared" si="1"/>
        <v>3.5000000000000003E-2</v>
      </c>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2"/>
    </row>
    <row r="11" spans="1:94" ht="15" x14ac:dyDescent="0.2">
      <c r="B11" s="166"/>
      <c r="C11" s="25"/>
      <c r="D11" s="26"/>
      <c r="E11" s="26" t="s">
        <v>105</v>
      </c>
      <c r="F11" s="27"/>
      <c r="G11" s="27"/>
      <c r="H11" s="28" t="s">
        <v>102</v>
      </c>
      <c r="I11" s="29"/>
      <c r="J11" s="30"/>
      <c r="K11" s="30"/>
      <c r="L11" s="30"/>
      <c r="M11" s="30"/>
      <c r="N11" s="31"/>
      <c r="O11" s="133">
        <f>1/(1+O10)</f>
        <v>0.96618357487922713</v>
      </c>
      <c r="P11" s="133">
        <f t="shared" ref="P11:AB11" si="2">1/(1+P10)</f>
        <v>0.96618357487922713</v>
      </c>
      <c r="Q11" s="133">
        <f t="shared" si="2"/>
        <v>0.96618357487922713</v>
      </c>
      <c r="R11" s="133">
        <f t="shared" si="2"/>
        <v>0.96618357487922713</v>
      </c>
      <c r="S11" s="133">
        <f t="shared" si="2"/>
        <v>0.96618357487922713</v>
      </c>
      <c r="T11" s="133">
        <f t="shared" si="2"/>
        <v>0.96618357487922713</v>
      </c>
      <c r="U11" s="133">
        <f t="shared" si="2"/>
        <v>0.96618357487922713</v>
      </c>
      <c r="V11" s="133">
        <f t="shared" si="2"/>
        <v>0.96618357487922713</v>
      </c>
      <c r="W11" s="133">
        <f t="shared" si="2"/>
        <v>0.96618357487922713</v>
      </c>
      <c r="X11" s="133">
        <f t="shared" si="2"/>
        <v>0.96618357487922713</v>
      </c>
      <c r="Y11" s="133">
        <f t="shared" si="2"/>
        <v>0.96618357487922713</v>
      </c>
      <c r="Z11" s="133">
        <f t="shared" si="2"/>
        <v>0.96618357487922713</v>
      </c>
      <c r="AA11" s="133">
        <f t="shared" si="2"/>
        <v>0.96618357487922713</v>
      </c>
      <c r="AB11" s="133">
        <f t="shared" si="2"/>
        <v>0.96618357487922713</v>
      </c>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2"/>
    </row>
    <row r="12" spans="1:94" ht="15" x14ac:dyDescent="0.2">
      <c r="B12" s="166"/>
      <c r="C12" s="25"/>
      <c r="D12" s="26"/>
      <c r="E12" s="26" t="s">
        <v>106</v>
      </c>
      <c r="F12" s="26" t="s">
        <v>107</v>
      </c>
      <c r="G12" s="26"/>
      <c r="H12" s="26" t="s">
        <v>108</v>
      </c>
      <c r="I12" s="29"/>
      <c r="J12" s="30"/>
      <c r="K12" s="30"/>
      <c r="L12" s="30"/>
      <c r="M12" s="30"/>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2"/>
    </row>
    <row r="13" spans="1:94" ht="15" x14ac:dyDescent="0.2">
      <c r="B13" s="166"/>
      <c r="C13" s="25"/>
      <c r="D13" s="26"/>
      <c r="E13" s="28" t="s">
        <v>106</v>
      </c>
      <c r="F13" s="26" t="s">
        <v>109</v>
      </c>
      <c r="G13" s="26"/>
      <c r="H13" s="33" t="s">
        <v>108</v>
      </c>
      <c r="I13" s="34"/>
      <c r="J13" s="30"/>
      <c r="K13" s="30"/>
      <c r="L13" s="30"/>
      <c r="M13" s="30"/>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2"/>
    </row>
    <row r="14" spans="1:94" s="35" customFormat="1" ht="29.25" thickBot="1" x14ac:dyDescent="0.25">
      <c r="B14" s="166"/>
      <c r="C14" s="36"/>
      <c r="D14" s="37"/>
      <c r="E14" s="38" t="s">
        <v>110</v>
      </c>
      <c r="F14" s="37"/>
      <c r="G14" s="37"/>
      <c r="H14" s="37" t="s">
        <v>100</v>
      </c>
      <c r="I14" s="39"/>
      <c r="J14" s="40"/>
      <c r="K14" s="40"/>
      <c r="L14" s="40"/>
      <c r="M14" s="40"/>
      <c r="N14" s="41" t="str">
        <f t="shared" ref="N14:BY14" si="3">IF((N8+N9)*N11&lt;&gt;0,(N8+N9)*N11,"")</f>
        <v/>
      </c>
      <c r="O14" s="41">
        <f t="shared" si="3"/>
        <v>2.4686676028903674</v>
      </c>
      <c r="P14" s="41">
        <f t="shared" si="3"/>
        <v>3.9208927866956564</v>
      </c>
      <c r="Q14" s="41">
        <f t="shared" si="3"/>
        <v>5.3582462967270956</v>
      </c>
      <c r="R14" s="41">
        <f t="shared" si="3"/>
        <v>6.7694928583180154</v>
      </c>
      <c r="S14" s="41">
        <f t="shared" si="3"/>
        <v>8.1546263320094798</v>
      </c>
      <c r="T14" s="41">
        <f t="shared" si="3"/>
        <v>5.9260231243141437</v>
      </c>
      <c r="U14" s="41">
        <f t="shared" si="3"/>
        <v>6.5520599765944292</v>
      </c>
      <c r="V14" s="41">
        <f t="shared" si="3"/>
        <v>7.1611474680289424</v>
      </c>
      <c r="W14" s="41">
        <f t="shared" si="3"/>
        <v>7.7532855986176834</v>
      </c>
      <c r="X14" s="41">
        <f t="shared" si="3"/>
        <v>8.3284743683606539</v>
      </c>
      <c r="Y14" s="41">
        <f t="shared" si="3"/>
        <v>7.6362792789509264</v>
      </c>
      <c r="Z14" s="41">
        <f t="shared" si="3"/>
        <v>7.4213263770753413</v>
      </c>
      <c r="AA14" s="41">
        <f t="shared" si="3"/>
        <v>7.206373475199757</v>
      </c>
      <c r="AB14" s="41">
        <f t="shared" si="3"/>
        <v>6.815617985472425</v>
      </c>
      <c r="AC14" s="41" t="str">
        <f t="shared" si="3"/>
        <v/>
      </c>
      <c r="AD14" s="41" t="str">
        <f t="shared" si="3"/>
        <v/>
      </c>
      <c r="AE14" s="41" t="str">
        <f t="shared" si="3"/>
        <v/>
      </c>
      <c r="AF14" s="41" t="str">
        <f t="shared" si="3"/>
        <v/>
      </c>
      <c r="AG14" s="41" t="str">
        <f t="shared" si="3"/>
        <v/>
      </c>
      <c r="AH14" s="41" t="str">
        <f t="shared" si="3"/>
        <v/>
      </c>
      <c r="AI14" s="41" t="str">
        <f t="shared" si="3"/>
        <v/>
      </c>
      <c r="AJ14" s="41" t="str">
        <f t="shared" si="3"/>
        <v/>
      </c>
      <c r="AK14" s="41" t="str">
        <f t="shared" si="3"/>
        <v/>
      </c>
      <c r="AL14" s="41" t="str">
        <f t="shared" si="3"/>
        <v/>
      </c>
      <c r="AM14" s="41" t="str">
        <f t="shared" si="3"/>
        <v/>
      </c>
      <c r="AN14" s="41" t="str">
        <f t="shared" si="3"/>
        <v/>
      </c>
      <c r="AO14" s="41" t="str">
        <f t="shared" si="3"/>
        <v/>
      </c>
      <c r="AP14" s="41" t="str">
        <f t="shared" si="3"/>
        <v/>
      </c>
      <c r="AQ14" s="41" t="str">
        <f t="shared" si="3"/>
        <v/>
      </c>
      <c r="AR14" s="41" t="str">
        <f t="shared" si="3"/>
        <v/>
      </c>
      <c r="AS14" s="41" t="str">
        <f t="shared" si="3"/>
        <v/>
      </c>
      <c r="AT14" s="41" t="str">
        <f t="shared" si="3"/>
        <v/>
      </c>
      <c r="AU14" s="41" t="str">
        <f t="shared" si="3"/>
        <v/>
      </c>
      <c r="AV14" s="41" t="str">
        <f t="shared" si="3"/>
        <v/>
      </c>
      <c r="AW14" s="41" t="str">
        <f t="shared" si="3"/>
        <v/>
      </c>
      <c r="AX14" s="41" t="str">
        <f t="shared" si="3"/>
        <v/>
      </c>
      <c r="AY14" s="41" t="str">
        <f t="shared" si="3"/>
        <v/>
      </c>
      <c r="AZ14" s="41" t="str">
        <f t="shared" si="3"/>
        <v/>
      </c>
      <c r="BA14" s="41" t="str">
        <f t="shared" si="3"/>
        <v/>
      </c>
      <c r="BB14" s="41" t="str">
        <f t="shared" si="3"/>
        <v/>
      </c>
      <c r="BC14" s="41" t="str">
        <f t="shared" si="3"/>
        <v/>
      </c>
      <c r="BD14" s="41" t="str">
        <f t="shared" si="3"/>
        <v/>
      </c>
      <c r="BE14" s="41" t="str">
        <f t="shared" si="3"/>
        <v/>
      </c>
      <c r="BF14" s="41" t="str">
        <f t="shared" si="3"/>
        <v/>
      </c>
      <c r="BG14" s="41" t="str">
        <f t="shared" si="3"/>
        <v/>
      </c>
      <c r="BH14" s="41" t="str">
        <f t="shared" si="3"/>
        <v/>
      </c>
      <c r="BI14" s="41" t="str">
        <f t="shared" si="3"/>
        <v/>
      </c>
      <c r="BJ14" s="41" t="str">
        <f t="shared" si="3"/>
        <v/>
      </c>
      <c r="BK14" s="41" t="str">
        <f t="shared" si="3"/>
        <v/>
      </c>
      <c r="BL14" s="41" t="str">
        <f t="shared" si="3"/>
        <v/>
      </c>
      <c r="BM14" s="41" t="str">
        <f t="shared" si="3"/>
        <v/>
      </c>
      <c r="BN14" s="41" t="str">
        <f t="shared" si="3"/>
        <v/>
      </c>
      <c r="BO14" s="41" t="str">
        <f t="shared" si="3"/>
        <v/>
      </c>
      <c r="BP14" s="41" t="str">
        <f t="shared" si="3"/>
        <v/>
      </c>
      <c r="BQ14" s="41" t="str">
        <f t="shared" si="3"/>
        <v/>
      </c>
      <c r="BR14" s="41" t="str">
        <f t="shared" si="3"/>
        <v/>
      </c>
      <c r="BS14" s="41" t="str">
        <f t="shared" si="3"/>
        <v/>
      </c>
      <c r="BT14" s="41" t="str">
        <f t="shared" si="3"/>
        <v/>
      </c>
      <c r="BU14" s="41" t="str">
        <f t="shared" si="3"/>
        <v/>
      </c>
      <c r="BV14" s="41" t="str">
        <f t="shared" si="3"/>
        <v/>
      </c>
      <c r="BW14" s="41" t="str">
        <f t="shared" si="3"/>
        <v/>
      </c>
      <c r="BX14" s="41" t="str">
        <f t="shared" si="3"/>
        <v/>
      </c>
      <c r="BY14" s="41" t="str">
        <f t="shared" si="3"/>
        <v/>
      </c>
      <c r="BZ14" s="41" t="str">
        <f t="shared" ref="BZ14:CP14" si="4">IF((BZ8+BZ9)*BZ11&lt;&gt;0,(BZ8+BZ9)*BZ11,"")</f>
        <v/>
      </c>
      <c r="CA14" s="41" t="str">
        <f t="shared" si="4"/>
        <v/>
      </c>
      <c r="CB14" s="41" t="str">
        <f t="shared" si="4"/>
        <v/>
      </c>
      <c r="CC14" s="41" t="str">
        <f t="shared" si="4"/>
        <v/>
      </c>
      <c r="CD14" s="41" t="str">
        <f t="shared" si="4"/>
        <v/>
      </c>
      <c r="CE14" s="41" t="str">
        <f t="shared" si="4"/>
        <v/>
      </c>
      <c r="CF14" s="41" t="str">
        <f t="shared" si="4"/>
        <v/>
      </c>
      <c r="CG14" s="41" t="str">
        <f t="shared" si="4"/>
        <v/>
      </c>
      <c r="CH14" s="41" t="str">
        <f t="shared" si="4"/>
        <v/>
      </c>
      <c r="CI14" s="41" t="str">
        <f t="shared" si="4"/>
        <v/>
      </c>
      <c r="CJ14" s="41" t="str">
        <f t="shared" si="4"/>
        <v/>
      </c>
      <c r="CK14" s="41" t="str">
        <f t="shared" si="4"/>
        <v/>
      </c>
      <c r="CL14" s="41" t="str">
        <f t="shared" si="4"/>
        <v/>
      </c>
      <c r="CM14" s="41" t="str">
        <f t="shared" si="4"/>
        <v/>
      </c>
      <c r="CN14" s="41" t="str">
        <f t="shared" si="4"/>
        <v/>
      </c>
      <c r="CO14" s="41" t="str">
        <f t="shared" si="4"/>
        <v/>
      </c>
      <c r="CP14" s="42" t="str">
        <f t="shared" si="4"/>
        <v/>
      </c>
    </row>
    <row r="15" spans="1:94" s="35" customFormat="1" ht="15.75" thickBot="1" x14ac:dyDescent="0.25">
      <c r="B15" s="167"/>
      <c r="C15" s="36"/>
      <c r="D15" s="37"/>
      <c r="E15" s="38" t="s">
        <v>111</v>
      </c>
      <c r="F15" s="37"/>
      <c r="G15" s="37"/>
      <c r="H15" s="37" t="s">
        <v>100</v>
      </c>
      <c r="I15" s="168">
        <f>IF(SUM($N$14:$CP$14)&lt;&gt;0,SUM($N$14:$CP$14),"")</f>
        <v>91.472513529254925</v>
      </c>
      <c r="J15" s="169"/>
      <c r="K15" s="169"/>
      <c r="L15" s="169"/>
      <c r="M15" s="170"/>
    </row>
    <row r="16" spans="1:94" s="35" customFormat="1" ht="15" x14ac:dyDescent="0.2">
      <c r="B16" s="134"/>
      <c r="C16" s="135"/>
      <c r="D16" s="135"/>
      <c r="E16" s="136"/>
      <c r="F16" s="135"/>
      <c r="G16" s="135"/>
      <c r="H16" s="135"/>
      <c r="I16" s="137">
        <f>I15</f>
        <v>91.472513529254925</v>
      </c>
      <c r="J16" s="137"/>
      <c r="K16" s="137"/>
      <c r="L16" s="137"/>
      <c r="M16" s="137"/>
    </row>
    <row r="17" spans="2:94" s="35" customFormat="1" ht="15" x14ac:dyDescent="0.2">
      <c r="B17" s="134"/>
      <c r="C17" s="135"/>
      <c r="D17" s="135"/>
      <c r="E17" s="136"/>
      <c r="F17" s="135"/>
      <c r="G17" s="135"/>
      <c r="H17" s="135"/>
      <c r="I17" s="137"/>
      <c r="J17" s="137"/>
      <c r="K17" s="137"/>
      <c r="L17" s="137"/>
      <c r="M17" s="137"/>
    </row>
    <row r="18" spans="2:94" s="35" customFormat="1" ht="15.75" thickBot="1" x14ac:dyDescent="0.25">
      <c r="B18" s="134"/>
      <c r="C18" s="135"/>
      <c r="D18" s="135"/>
      <c r="E18" s="136"/>
      <c r="F18" s="135"/>
      <c r="G18" s="135"/>
      <c r="H18" s="135"/>
      <c r="I18" s="137"/>
      <c r="J18" s="137"/>
      <c r="K18" s="137"/>
      <c r="L18" s="137"/>
      <c r="M18" s="137"/>
    </row>
    <row r="19" spans="2:94" s="35" customFormat="1" ht="18" x14ac:dyDescent="0.25">
      <c r="B19" s="134"/>
      <c r="C19" s="135"/>
      <c r="D19" s="135"/>
      <c r="E19" s="136"/>
      <c r="F19" s="122" t="s">
        <v>211</v>
      </c>
      <c r="G19" s="2"/>
      <c r="H19" s="2"/>
      <c r="I19" s="2"/>
      <c r="J19" s="2"/>
      <c r="K19" s="2"/>
      <c r="L19" s="2"/>
      <c r="M19" s="2"/>
      <c r="N19" s="16" t="s">
        <v>17</v>
      </c>
      <c r="O19" s="16" t="s">
        <v>18</v>
      </c>
      <c r="P19" s="16" t="s">
        <v>19</v>
      </c>
      <c r="Q19" s="16" t="s">
        <v>20</v>
      </c>
      <c r="R19" s="16" t="s">
        <v>21</v>
      </c>
      <c r="S19" s="16" t="s">
        <v>22</v>
      </c>
      <c r="T19" s="16" t="s">
        <v>23</v>
      </c>
      <c r="U19" s="16" t="s">
        <v>24</v>
      </c>
      <c r="V19" s="16" t="s">
        <v>25</v>
      </c>
      <c r="W19" s="16" t="s">
        <v>26</v>
      </c>
      <c r="X19" s="16" t="s">
        <v>27</v>
      </c>
      <c r="Y19" s="16" t="s">
        <v>28</v>
      </c>
      <c r="Z19" s="16" t="s">
        <v>29</v>
      </c>
      <c r="AA19" s="16" t="s">
        <v>30</v>
      </c>
      <c r="AB19" s="16" t="s">
        <v>31</v>
      </c>
      <c r="AC19" s="16" t="s">
        <v>32</v>
      </c>
      <c r="AD19" s="16" t="s">
        <v>33</v>
      </c>
      <c r="AE19" s="16" t="s">
        <v>34</v>
      </c>
      <c r="AF19" s="16" t="s">
        <v>35</v>
      </c>
      <c r="AG19" s="16" t="s">
        <v>36</v>
      </c>
      <c r="AH19" s="16" t="s">
        <v>37</v>
      </c>
      <c r="AI19" s="16" t="s">
        <v>38</v>
      </c>
      <c r="AJ19" s="16" t="s">
        <v>39</v>
      </c>
      <c r="AK19" s="16" t="s">
        <v>40</v>
      </c>
      <c r="AL19" s="16" t="s">
        <v>41</v>
      </c>
      <c r="AM19" s="16" t="s">
        <v>42</v>
      </c>
      <c r="AN19" s="16" t="s">
        <v>43</v>
      </c>
      <c r="AO19" s="16" t="s">
        <v>44</v>
      </c>
      <c r="AP19" s="16" t="s">
        <v>45</v>
      </c>
      <c r="AQ19" s="16" t="s">
        <v>46</v>
      </c>
      <c r="AR19" s="16" t="s">
        <v>47</v>
      </c>
      <c r="AS19" s="16" t="s">
        <v>48</v>
      </c>
      <c r="AT19" s="16" t="s">
        <v>49</v>
      </c>
      <c r="AU19" s="16" t="s">
        <v>50</v>
      </c>
      <c r="AV19" s="16" t="s">
        <v>51</v>
      </c>
      <c r="AW19" s="16" t="s">
        <v>52</v>
      </c>
      <c r="AX19" s="16" t="s">
        <v>53</v>
      </c>
      <c r="AY19" s="16" t="s">
        <v>54</v>
      </c>
      <c r="AZ19" s="16" t="s">
        <v>55</v>
      </c>
      <c r="BA19" s="16" t="s">
        <v>56</v>
      </c>
      <c r="BB19" s="16" t="s">
        <v>57</v>
      </c>
      <c r="BC19" s="16" t="s">
        <v>58</v>
      </c>
      <c r="BD19" s="16" t="s">
        <v>59</v>
      </c>
      <c r="BE19" s="16" t="s">
        <v>60</v>
      </c>
      <c r="BF19" s="16" t="s">
        <v>61</v>
      </c>
      <c r="BG19" s="16" t="s">
        <v>62</v>
      </c>
      <c r="BH19" s="16" t="s">
        <v>63</v>
      </c>
      <c r="BI19" s="16" t="s">
        <v>64</v>
      </c>
      <c r="BJ19" s="16" t="s">
        <v>65</v>
      </c>
      <c r="BK19" s="16" t="s">
        <v>66</v>
      </c>
      <c r="BL19" s="16" t="s">
        <v>67</v>
      </c>
      <c r="BM19" s="16" t="s">
        <v>68</v>
      </c>
      <c r="BN19" s="16" t="s">
        <v>69</v>
      </c>
      <c r="BO19" s="16" t="s">
        <v>70</v>
      </c>
      <c r="BP19" s="16" t="s">
        <v>71</v>
      </c>
      <c r="BQ19" s="16" t="s">
        <v>72</v>
      </c>
      <c r="BR19" s="16" t="s">
        <v>73</v>
      </c>
      <c r="BS19" s="16" t="s">
        <v>74</v>
      </c>
      <c r="BT19" s="16" t="s">
        <v>75</v>
      </c>
      <c r="BU19" s="16" t="s">
        <v>76</v>
      </c>
      <c r="BV19" s="16" t="s">
        <v>77</v>
      </c>
      <c r="BW19" s="16" t="s">
        <v>78</v>
      </c>
      <c r="BX19" s="16" t="s">
        <v>79</v>
      </c>
      <c r="BY19" s="16" t="s">
        <v>80</v>
      </c>
      <c r="BZ19" s="16" t="s">
        <v>81</v>
      </c>
      <c r="CA19" s="16" t="s">
        <v>82</v>
      </c>
      <c r="CB19" s="16" t="s">
        <v>83</v>
      </c>
      <c r="CC19" s="16" t="s">
        <v>84</v>
      </c>
      <c r="CD19" s="16" t="s">
        <v>85</v>
      </c>
      <c r="CE19" s="16" t="s">
        <v>86</v>
      </c>
      <c r="CF19" s="16" t="s">
        <v>87</v>
      </c>
      <c r="CG19" s="16" t="s">
        <v>88</v>
      </c>
      <c r="CH19" s="16" t="s">
        <v>89</v>
      </c>
      <c r="CI19" s="16" t="s">
        <v>90</v>
      </c>
      <c r="CJ19" s="16" t="s">
        <v>91</v>
      </c>
      <c r="CK19" s="16" t="s">
        <v>92</v>
      </c>
      <c r="CL19" s="16" t="s">
        <v>93</v>
      </c>
      <c r="CM19" s="16" t="s">
        <v>94</v>
      </c>
      <c r="CN19" s="16" t="s">
        <v>95</v>
      </c>
      <c r="CO19" s="16" t="s">
        <v>96</v>
      </c>
      <c r="CP19" s="17" t="s">
        <v>97</v>
      </c>
    </row>
    <row r="20" spans="2:94" s="35" customFormat="1" ht="18" x14ac:dyDescent="0.25">
      <c r="B20" s="134"/>
      <c r="C20" s="135"/>
      <c r="D20" s="135"/>
      <c r="E20" s="136"/>
      <c r="F20" s="123" t="s">
        <v>176</v>
      </c>
      <c r="G20" s="124" t="s">
        <v>212</v>
      </c>
      <c r="H20" s="125"/>
      <c r="I20" s="125"/>
      <c r="J20" s="125"/>
      <c r="K20" s="125"/>
      <c r="L20" s="125"/>
      <c r="M20" s="125"/>
      <c r="N20" s="138">
        <f>+N7</f>
        <v>0</v>
      </c>
      <c r="O20" s="139">
        <f>+O7+N22</f>
        <v>8.5827194873769734</v>
      </c>
      <c r="P20" s="139">
        <f>+P7+O22</f>
        <v>16.347574274516248</v>
      </c>
      <c r="Q20" s="139">
        <f>+Q7+P22</f>
        <v>23.289482888067827</v>
      </c>
      <c r="R20" s="139">
        <f>+R7+Q22</f>
        <v>29.365163678031706</v>
      </c>
      <c r="S20" s="139">
        <f>+S7+R22</f>
        <v>34.574592994407894</v>
      </c>
      <c r="T20" s="139">
        <f t="shared" ref="T20:CE20" si="5">+T7+S22</f>
        <v>35.877880612657187</v>
      </c>
      <c r="U20" s="139">
        <f>+U7+T22</f>
        <v>36.618905779772703</v>
      </c>
      <c r="V20" s="139">
        <f>+V7+U22</f>
        <v>36.797668495754444</v>
      </c>
      <c r="W20" s="139">
        <f>+W7+V22</f>
        <v>36.414168760602408</v>
      </c>
      <c r="X20" s="139">
        <f>+X7+W22</f>
        <v>35.468406574316589</v>
      </c>
      <c r="Y20" s="139">
        <f t="shared" si="5"/>
        <v>28.337757425559211</v>
      </c>
      <c r="Z20" s="139">
        <f>+Z7+Y22</f>
        <v>21.207108276801833</v>
      </c>
      <c r="AA20" s="139">
        <f>+AA7+Z22</f>
        <v>14.076459128044457</v>
      </c>
      <c r="AB20" s="139">
        <f t="shared" si="5"/>
        <v>6.9458099792870804</v>
      </c>
      <c r="AC20" s="139">
        <f>+AC7+AB22</f>
        <v>0</v>
      </c>
      <c r="AD20" s="139">
        <f t="shared" si="5"/>
        <v>0</v>
      </c>
      <c r="AE20" s="139">
        <f t="shared" si="5"/>
        <v>0</v>
      </c>
      <c r="AF20" s="139">
        <f t="shared" si="5"/>
        <v>0</v>
      </c>
      <c r="AG20" s="139">
        <f t="shared" si="5"/>
        <v>0</v>
      </c>
      <c r="AH20" s="139">
        <f t="shared" si="5"/>
        <v>0</v>
      </c>
      <c r="AI20" s="139">
        <f t="shared" si="5"/>
        <v>0</v>
      </c>
      <c r="AJ20" s="139">
        <f t="shared" si="5"/>
        <v>0</v>
      </c>
      <c r="AK20" s="139">
        <f t="shared" si="5"/>
        <v>0</v>
      </c>
      <c r="AL20" s="139">
        <f t="shared" si="5"/>
        <v>0</v>
      </c>
      <c r="AM20" s="139">
        <f t="shared" si="5"/>
        <v>0</v>
      </c>
      <c r="AN20" s="139">
        <f t="shared" si="5"/>
        <v>0</v>
      </c>
      <c r="AO20" s="139">
        <f t="shared" si="5"/>
        <v>0</v>
      </c>
      <c r="AP20" s="139">
        <f t="shared" si="5"/>
        <v>0</v>
      </c>
      <c r="AQ20" s="139">
        <f t="shared" si="5"/>
        <v>0</v>
      </c>
      <c r="AR20" s="139">
        <f t="shared" si="5"/>
        <v>0</v>
      </c>
      <c r="AS20" s="139">
        <f t="shared" si="5"/>
        <v>0</v>
      </c>
      <c r="AT20" s="139">
        <f t="shared" si="5"/>
        <v>0</v>
      </c>
      <c r="AU20" s="139">
        <f t="shared" si="5"/>
        <v>0</v>
      </c>
      <c r="AV20" s="139">
        <f t="shared" si="5"/>
        <v>0</v>
      </c>
      <c r="AW20" s="139">
        <f t="shared" si="5"/>
        <v>0</v>
      </c>
      <c r="AX20" s="139">
        <f t="shared" si="5"/>
        <v>0</v>
      </c>
      <c r="AY20" s="139">
        <f t="shared" si="5"/>
        <v>0</v>
      </c>
      <c r="AZ20" s="139">
        <f t="shared" si="5"/>
        <v>0</v>
      </c>
      <c r="BA20" s="139">
        <f t="shared" si="5"/>
        <v>0</v>
      </c>
      <c r="BB20" s="139">
        <f t="shared" si="5"/>
        <v>0</v>
      </c>
      <c r="BC20" s="139">
        <f t="shared" si="5"/>
        <v>0</v>
      </c>
      <c r="BD20" s="139">
        <f t="shared" si="5"/>
        <v>0</v>
      </c>
      <c r="BE20" s="139">
        <f t="shared" si="5"/>
        <v>0</v>
      </c>
      <c r="BF20" s="139">
        <f t="shared" si="5"/>
        <v>0</v>
      </c>
      <c r="BG20" s="139">
        <f t="shared" si="5"/>
        <v>0</v>
      </c>
      <c r="BH20" s="139">
        <f t="shared" si="5"/>
        <v>0</v>
      </c>
      <c r="BI20" s="139">
        <f t="shared" si="5"/>
        <v>0</v>
      </c>
      <c r="BJ20" s="139">
        <f t="shared" si="5"/>
        <v>0</v>
      </c>
      <c r="BK20" s="139">
        <f t="shared" si="5"/>
        <v>0</v>
      </c>
      <c r="BL20" s="139">
        <f t="shared" si="5"/>
        <v>0</v>
      </c>
      <c r="BM20" s="139">
        <f t="shared" si="5"/>
        <v>0</v>
      </c>
      <c r="BN20" s="139">
        <f t="shared" si="5"/>
        <v>0</v>
      </c>
      <c r="BO20" s="139">
        <f t="shared" si="5"/>
        <v>0</v>
      </c>
      <c r="BP20" s="139">
        <f t="shared" si="5"/>
        <v>0</v>
      </c>
      <c r="BQ20" s="139">
        <f t="shared" si="5"/>
        <v>0</v>
      </c>
      <c r="BR20" s="139">
        <f t="shared" si="5"/>
        <v>0</v>
      </c>
      <c r="BS20" s="139">
        <f t="shared" si="5"/>
        <v>0</v>
      </c>
      <c r="BT20" s="139">
        <f t="shared" si="5"/>
        <v>0</v>
      </c>
      <c r="BU20" s="139">
        <f t="shared" si="5"/>
        <v>0</v>
      </c>
      <c r="BV20" s="139">
        <f t="shared" si="5"/>
        <v>0</v>
      </c>
      <c r="BW20" s="139">
        <f t="shared" si="5"/>
        <v>0</v>
      </c>
      <c r="BX20" s="139">
        <f t="shared" si="5"/>
        <v>0</v>
      </c>
      <c r="BY20" s="139">
        <f t="shared" si="5"/>
        <v>0</v>
      </c>
      <c r="BZ20" s="139">
        <f t="shared" si="5"/>
        <v>0</v>
      </c>
      <c r="CA20" s="139">
        <f t="shared" si="5"/>
        <v>0</v>
      </c>
      <c r="CB20" s="139">
        <f t="shared" si="5"/>
        <v>0</v>
      </c>
      <c r="CC20" s="139">
        <f t="shared" si="5"/>
        <v>0</v>
      </c>
      <c r="CD20" s="139">
        <f t="shared" si="5"/>
        <v>0</v>
      </c>
      <c r="CE20" s="139">
        <f t="shared" si="5"/>
        <v>0</v>
      </c>
      <c r="CF20" s="139">
        <f t="shared" ref="CF20:CP20" si="6">+CF7+CE22</f>
        <v>0</v>
      </c>
      <c r="CG20" s="139">
        <f t="shared" si="6"/>
        <v>0</v>
      </c>
      <c r="CH20" s="139">
        <f t="shared" si="6"/>
        <v>0</v>
      </c>
      <c r="CI20" s="139">
        <f t="shared" si="6"/>
        <v>0</v>
      </c>
      <c r="CJ20" s="139">
        <f t="shared" si="6"/>
        <v>0</v>
      </c>
      <c r="CK20" s="139">
        <f t="shared" si="6"/>
        <v>0</v>
      </c>
      <c r="CL20" s="139">
        <f t="shared" si="6"/>
        <v>0</v>
      </c>
      <c r="CM20" s="139">
        <f t="shared" si="6"/>
        <v>0</v>
      </c>
      <c r="CN20" s="139">
        <f t="shared" si="6"/>
        <v>0</v>
      </c>
      <c r="CO20" s="139">
        <f t="shared" si="6"/>
        <v>0</v>
      </c>
      <c r="CP20" s="139">
        <f t="shared" si="6"/>
        <v>0</v>
      </c>
    </row>
    <row r="21" spans="2:94" s="35" customFormat="1" ht="18" x14ac:dyDescent="0.25">
      <c r="B21" s="134"/>
      <c r="C21" s="135"/>
      <c r="D21" s="135"/>
      <c r="E21" s="136"/>
      <c r="F21" s="123" t="s">
        <v>180</v>
      </c>
      <c r="G21" s="123">
        <v>10</v>
      </c>
      <c r="H21" s="125"/>
      <c r="I21" s="125"/>
      <c r="J21" s="125"/>
      <c r="K21" s="125"/>
      <c r="L21" s="125"/>
      <c r="M21" s="125"/>
      <c r="N21" s="140">
        <f>IF(N20=0,0,+N7/$G21)</f>
        <v>0</v>
      </c>
      <c r="O21" s="141">
        <f t="shared" ref="O21:BZ21" si="7">MIN(IF(O20=0,0,+O7/$G21)+N21,O20)</f>
        <v>0.8582719487376973</v>
      </c>
      <c r="P21" s="141">
        <f t="shared" si="7"/>
        <v>1.7205846223253944</v>
      </c>
      <c r="Q21" s="141">
        <f>MIN(IF(Q20=0,0,+Q7/$G21)+P21,Q20)</f>
        <v>2.5868339459130918</v>
      </c>
      <c r="R21" s="141">
        <f t="shared" si="7"/>
        <v>3.4530854195007894</v>
      </c>
      <c r="S21" s="141">
        <f>MIN(IF(S20=0,0,+S7/$G21)+R21,S20)</f>
        <v>4.3193368930884866</v>
      </c>
      <c r="T21" s="141">
        <f t="shared" si="7"/>
        <v>4.8815993442222645</v>
      </c>
      <c r="U21" s="141">
        <f t="shared" si="7"/>
        <v>5.4438617953560424</v>
      </c>
      <c r="V21" s="141">
        <f t="shared" si="7"/>
        <v>6.0061242464898204</v>
      </c>
      <c r="W21" s="141">
        <f t="shared" si="7"/>
        <v>6.5683866976235983</v>
      </c>
      <c r="X21" s="141">
        <f>MIN(IF(X20=0,0,+X7/$G21)+W21,X20)</f>
        <v>7.1306491487573762</v>
      </c>
      <c r="Y21" s="141">
        <f t="shared" si="7"/>
        <v>7.1306491487573762</v>
      </c>
      <c r="Z21" s="141">
        <f t="shared" si="7"/>
        <v>7.1306491487573762</v>
      </c>
      <c r="AA21" s="141">
        <f t="shared" si="7"/>
        <v>7.1306491487573762</v>
      </c>
      <c r="AB21" s="141">
        <f>MIN(IF(AB20=0,0,+AB7/$G21)+AA21,AB20)</f>
        <v>6.9458099792870804</v>
      </c>
      <c r="AC21" s="141">
        <f>MIN(IF(AC20=0,0,+AC7/$G21)+AB21,AC20)</f>
        <v>0</v>
      </c>
      <c r="AD21" s="141">
        <f>MIN(IF(AD20=0,0,+AD7/$G21)+AC21,AD20)</f>
        <v>0</v>
      </c>
      <c r="AE21" s="141">
        <f t="shared" si="7"/>
        <v>0</v>
      </c>
      <c r="AF21" s="141">
        <f t="shared" si="7"/>
        <v>0</v>
      </c>
      <c r="AG21" s="141">
        <f t="shared" si="7"/>
        <v>0</v>
      </c>
      <c r="AH21" s="141">
        <f t="shared" si="7"/>
        <v>0</v>
      </c>
      <c r="AI21" s="141">
        <f t="shared" si="7"/>
        <v>0</v>
      </c>
      <c r="AJ21" s="141">
        <f t="shared" si="7"/>
        <v>0</v>
      </c>
      <c r="AK21" s="141">
        <f t="shared" si="7"/>
        <v>0</v>
      </c>
      <c r="AL21" s="141">
        <f t="shared" si="7"/>
        <v>0</v>
      </c>
      <c r="AM21" s="141">
        <f t="shared" si="7"/>
        <v>0</v>
      </c>
      <c r="AN21" s="141">
        <f t="shared" si="7"/>
        <v>0</v>
      </c>
      <c r="AO21" s="141">
        <f t="shared" si="7"/>
        <v>0</v>
      </c>
      <c r="AP21" s="141">
        <f t="shared" si="7"/>
        <v>0</v>
      </c>
      <c r="AQ21" s="141">
        <f t="shared" si="7"/>
        <v>0</v>
      </c>
      <c r="AR21" s="141">
        <f t="shared" si="7"/>
        <v>0</v>
      </c>
      <c r="AS21" s="141">
        <f t="shared" si="7"/>
        <v>0</v>
      </c>
      <c r="AT21" s="141">
        <f t="shared" si="7"/>
        <v>0</v>
      </c>
      <c r="AU21" s="141">
        <f t="shared" si="7"/>
        <v>0</v>
      </c>
      <c r="AV21" s="141">
        <f t="shared" si="7"/>
        <v>0</v>
      </c>
      <c r="AW21" s="141">
        <f t="shared" si="7"/>
        <v>0</v>
      </c>
      <c r="AX21" s="141">
        <f t="shared" si="7"/>
        <v>0</v>
      </c>
      <c r="AY21" s="141">
        <f t="shared" si="7"/>
        <v>0</v>
      </c>
      <c r="AZ21" s="141">
        <f t="shared" si="7"/>
        <v>0</v>
      </c>
      <c r="BA21" s="141">
        <f t="shared" si="7"/>
        <v>0</v>
      </c>
      <c r="BB21" s="141">
        <f t="shared" si="7"/>
        <v>0</v>
      </c>
      <c r="BC21" s="141">
        <f t="shared" si="7"/>
        <v>0</v>
      </c>
      <c r="BD21" s="141">
        <f t="shared" si="7"/>
        <v>0</v>
      </c>
      <c r="BE21" s="141">
        <f t="shared" si="7"/>
        <v>0</v>
      </c>
      <c r="BF21" s="141">
        <f t="shared" si="7"/>
        <v>0</v>
      </c>
      <c r="BG21" s="141">
        <f t="shared" si="7"/>
        <v>0</v>
      </c>
      <c r="BH21" s="141">
        <f t="shared" si="7"/>
        <v>0</v>
      </c>
      <c r="BI21" s="141">
        <f t="shared" si="7"/>
        <v>0</v>
      </c>
      <c r="BJ21" s="141">
        <f t="shared" si="7"/>
        <v>0</v>
      </c>
      <c r="BK21" s="141">
        <f t="shared" si="7"/>
        <v>0</v>
      </c>
      <c r="BL21" s="141">
        <f t="shared" si="7"/>
        <v>0</v>
      </c>
      <c r="BM21" s="141">
        <f t="shared" si="7"/>
        <v>0</v>
      </c>
      <c r="BN21" s="141">
        <f t="shared" si="7"/>
        <v>0</v>
      </c>
      <c r="BO21" s="141">
        <f t="shared" si="7"/>
        <v>0</v>
      </c>
      <c r="BP21" s="141">
        <f t="shared" si="7"/>
        <v>0</v>
      </c>
      <c r="BQ21" s="141">
        <f t="shared" si="7"/>
        <v>0</v>
      </c>
      <c r="BR21" s="141">
        <f t="shared" si="7"/>
        <v>0</v>
      </c>
      <c r="BS21" s="141">
        <f t="shared" si="7"/>
        <v>0</v>
      </c>
      <c r="BT21" s="141">
        <f t="shared" si="7"/>
        <v>0</v>
      </c>
      <c r="BU21" s="141">
        <f t="shared" si="7"/>
        <v>0</v>
      </c>
      <c r="BV21" s="141">
        <f t="shared" si="7"/>
        <v>0</v>
      </c>
      <c r="BW21" s="141">
        <f t="shared" si="7"/>
        <v>0</v>
      </c>
      <c r="BX21" s="141">
        <f t="shared" si="7"/>
        <v>0</v>
      </c>
      <c r="BY21" s="141">
        <f t="shared" si="7"/>
        <v>0</v>
      </c>
      <c r="BZ21" s="141">
        <f t="shared" si="7"/>
        <v>0</v>
      </c>
      <c r="CA21" s="141">
        <f t="shared" ref="CA21:CP21" si="8">MIN(IF(CA20=0,0,+CA7/$G21)+BZ21,CA20)</f>
        <v>0</v>
      </c>
      <c r="CB21" s="141">
        <f t="shared" si="8"/>
        <v>0</v>
      </c>
      <c r="CC21" s="141">
        <f t="shared" si="8"/>
        <v>0</v>
      </c>
      <c r="CD21" s="141">
        <f t="shared" si="8"/>
        <v>0</v>
      </c>
      <c r="CE21" s="141">
        <f t="shared" si="8"/>
        <v>0</v>
      </c>
      <c r="CF21" s="141">
        <f t="shared" si="8"/>
        <v>0</v>
      </c>
      <c r="CG21" s="141">
        <f t="shared" si="8"/>
        <v>0</v>
      </c>
      <c r="CH21" s="141">
        <f t="shared" si="8"/>
        <v>0</v>
      </c>
      <c r="CI21" s="141">
        <f t="shared" si="8"/>
        <v>0</v>
      </c>
      <c r="CJ21" s="141">
        <f t="shared" si="8"/>
        <v>0</v>
      </c>
      <c r="CK21" s="141">
        <f t="shared" si="8"/>
        <v>0</v>
      </c>
      <c r="CL21" s="141">
        <f t="shared" si="8"/>
        <v>0</v>
      </c>
      <c r="CM21" s="141">
        <f t="shared" si="8"/>
        <v>0</v>
      </c>
      <c r="CN21" s="141">
        <f t="shared" si="8"/>
        <v>0</v>
      </c>
      <c r="CO21" s="141">
        <f t="shared" si="8"/>
        <v>0</v>
      </c>
      <c r="CP21" s="141">
        <f t="shared" si="8"/>
        <v>0</v>
      </c>
    </row>
    <row r="22" spans="2:94" s="35" customFormat="1" ht="18" x14ac:dyDescent="0.25">
      <c r="B22" s="134"/>
      <c r="C22" s="135"/>
      <c r="D22" s="135"/>
      <c r="E22" s="136"/>
      <c r="F22" s="123" t="s">
        <v>183</v>
      </c>
      <c r="G22" s="123"/>
      <c r="H22" s="125"/>
      <c r="I22" s="125"/>
      <c r="J22" s="125"/>
      <c r="K22" s="125"/>
      <c r="L22" s="125"/>
      <c r="M22" s="125"/>
      <c r="N22" s="140">
        <f t="shared" ref="N22:BY22" si="9">+N20-N21</f>
        <v>0</v>
      </c>
      <c r="O22" s="141">
        <f t="shared" si="9"/>
        <v>7.7244475386392759</v>
      </c>
      <c r="P22" s="141">
        <f t="shared" si="9"/>
        <v>14.626989652190854</v>
      </c>
      <c r="Q22" s="141">
        <f>+Q20-Q21</f>
        <v>20.702648942154735</v>
      </c>
      <c r="R22" s="141">
        <f t="shared" si="9"/>
        <v>25.912078258530919</v>
      </c>
      <c r="S22" s="141">
        <f t="shared" si="9"/>
        <v>30.255256101319407</v>
      </c>
      <c r="T22" s="141">
        <f t="shared" si="9"/>
        <v>30.99628126843492</v>
      </c>
      <c r="U22" s="141">
        <f t="shared" si="9"/>
        <v>31.175043984416661</v>
      </c>
      <c r="V22" s="141">
        <f t="shared" si="9"/>
        <v>30.791544249264625</v>
      </c>
      <c r="W22" s="141">
        <f t="shared" si="9"/>
        <v>29.84578206297881</v>
      </c>
      <c r="X22" s="141">
        <f t="shared" si="9"/>
        <v>28.337757425559211</v>
      </c>
      <c r="Y22" s="141">
        <f t="shared" si="9"/>
        <v>21.207108276801833</v>
      </c>
      <c r="Z22" s="141">
        <f t="shared" si="9"/>
        <v>14.076459128044457</v>
      </c>
      <c r="AA22" s="141">
        <f>+AA20-AA21</f>
        <v>6.9458099792870804</v>
      </c>
      <c r="AB22" s="141">
        <f t="shared" si="9"/>
        <v>0</v>
      </c>
      <c r="AC22" s="141">
        <f t="shared" si="9"/>
        <v>0</v>
      </c>
      <c r="AD22" s="141">
        <f t="shared" si="9"/>
        <v>0</v>
      </c>
      <c r="AE22" s="141">
        <f t="shared" si="9"/>
        <v>0</v>
      </c>
      <c r="AF22" s="141">
        <f t="shared" si="9"/>
        <v>0</v>
      </c>
      <c r="AG22" s="141">
        <f t="shared" si="9"/>
        <v>0</v>
      </c>
      <c r="AH22" s="141">
        <f t="shared" si="9"/>
        <v>0</v>
      </c>
      <c r="AI22" s="141">
        <f t="shared" si="9"/>
        <v>0</v>
      </c>
      <c r="AJ22" s="141">
        <f t="shared" si="9"/>
        <v>0</v>
      </c>
      <c r="AK22" s="141">
        <f t="shared" si="9"/>
        <v>0</v>
      </c>
      <c r="AL22" s="141">
        <f t="shared" si="9"/>
        <v>0</v>
      </c>
      <c r="AM22" s="141">
        <f t="shared" si="9"/>
        <v>0</v>
      </c>
      <c r="AN22" s="141">
        <f t="shared" si="9"/>
        <v>0</v>
      </c>
      <c r="AO22" s="141">
        <f t="shared" si="9"/>
        <v>0</v>
      </c>
      <c r="AP22" s="141">
        <f t="shared" si="9"/>
        <v>0</v>
      </c>
      <c r="AQ22" s="141">
        <f t="shared" si="9"/>
        <v>0</v>
      </c>
      <c r="AR22" s="141">
        <f t="shared" si="9"/>
        <v>0</v>
      </c>
      <c r="AS22" s="141">
        <f t="shared" si="9"/>
        <v>0</v>
      </c>
      <c r="AT22" s="141">
        <f t="shared" si="9"/>
        <v>0</v>
      </c>
      <c r="AU22" s="141">
        <f t="shared" si="9"/>
        <v>0</v>
      </c>
      <c r="AV22" s="141">
        <f t="shared" si="9"/>
        <v>0</v>
      </c>
      <c r="AW22" s="141">
        <f t="shared" si="9"/>
        <v>0</v>
      </c>
      <c r="AX22" s="141">
        <f t="shared" si="9"/>
        <v>0</v>
      </c>
      <c r="AY22" s="141">
        <f t="shared" si="9"/>
        <v>0</v>
      </c>
      <c r="AZ22" s="141">
        <f t="shared" si="9"/>
        <v>0</v>
      </c>
      <c r="BA22" s="141">
        <f t="shared" si="9"/>
        <v>0</v>
      </c>
      <c r="BB22" s="141">
        <f t="shared" si="9"/>
        <v>0</v>
      </c>
      <c r="BC22" s="141">
        <f t="shared" si="9"/>
        <v>0</v>
      </c>
      <c r="BD22" s="141">
        <f t="shared" si="9"/>
        <v>0</v>
      </c>
      <c r="BE22" s="141">
        <f t="shared" si="9"/>
        <v>0</v>
      </c>
      <c r="BF22" s="141">
        <f t="shared" si="9"/>
        <v>0</v>
      </c>
      <c r="BG22" s="141">
        <f t="shared" si="9"/>
        <v>0</v>
      </c>
      <c r="BH22" s="141">
        <f t="shared" si="9"/>
        <v>0</v>
      </c>
      <c r="BI22" s="141">
        <f t="shared" si="9"/>
        <v>0</v>
      </c>
      <c r="BJ22" s="141">
        <f t="shared" si="9"/>
        <v>0</v>
      </c>
      <c r="BK22" s="141">
        <f t="shared" si="9"/>
        <v>0</v>
      </c>
      <c r="BL22" s="141">
        <f t="shared" si="9"/>
        <v>0</v>
      </c>
      <c r="BM22" s="141">
        <f t="shared" si="9"/>
        <v>0</v>
      </c>
      <c r="BN22" s="141">
        <f t="shared" si="9"/>
        <v>0</v>
      </c>
      <c r="BO22" s="141">
        <f t="shared" si="9"/>
        <v>0</v>
      </c>
      <c r="BP22" s="141">
        <f t="shared" si="9"/>
        <v>0</v>
      </c>
      <c r="BQ22" s="141">
        <f t="shared" si="9"/>
        <v>0</v>
      </c>
      <c r="BR22" s="141">
        <f t="shared" si="9"/>
        <v>0</v>
      </c>
      <c r="BS22" s="141">
        <f t="shared" si="9"/>
        <v>0</v>
      </c>
      <c r="BT22" s="141">
        <f t="shared" si="9"/>
        <v>0</v>
      </c>
      <c r="BU22" s="141">
        <f t="shared" si="9"/>
        <v>0</v>
      </c>
      <c r="BV22" s="141">
        <f t="shared" si="9"/>
        <v>0</v>
      </c>
      <c r="BW22" s="141">
        <f t="shared" si="9"/>
        <v>0</v>
      </c>
      <c r="BX22" s="141">
        <f t="shared" si="9"/>
        <v>0</v>
      </c>
      <c r="BY22" s="141">
        <f t="shared" si="9"/>
        <v>0</v>
      </c>
      <c r="BZ22" s="141">
        <f t="shared" ref="BZ22:CP22" si="10">+BZ20-BZ21</f>
        <v>0</v>
      </c>
      <c r="CA22" s="141">
        <f t="shared" si="10"/>
        <v>0</v>
      </c>
      <c r="CB22" s="141">
        <f t="shared" si="10"/>
        <v>0</v>
      </c>
      <c r="CC22" s="141">
        <f t="shared" si="10"/>
        <v>0</v>
      </c>
      <c r="CD22" s="141">
        <f t="shared" si="10"/>
        <v>0</v>
      </c>
      <c r="CE22" s="141">
        <f t="shared" si="10"/>
        <v>0</v>
      </c>
      <c r="CF22" s="141">
        <f t="shared" si="10"/>
        <v>0</v>
      </c>
      <c r="CG22" s="141">
        <f t="shared" si="10"/>
        <v>0</v>
      </c>
      <c r="CH22" s="141">
        <f t="shared" si="10"/>
        <v>0</v>
      </c>
      <c r="CI22" s="141">
        <f t="shared" si="10"/>
        <v>0</v>
      </c>
      <c r="CJ22" s="141">
        <f t="shared" si="10"/>
        <v>0</v>
      </c>
      <c r="CK22" s="141">
        <f t="shared" si="10"/>
        <v>0</v>
      </c>
      <c r="CL22" s="141">
        <f t="shared" si="10"/>
        <v>0</v>
      </c>
      <c r="CM22" s="141">
        <f t="shared" si="10"/>
        <v>0</v>
      </c>
      <c r="CN22" s="141">
        <f t="shared" si="10"/>
        <v>0</v>
      </c>
      <c r="CO22" s="141">
        <f t="shared" si="10"/>
        <v>0</v>
      </c>
      <c r="CP22" s="141">
        <f t="shared" si="10"/>
        <v>0</v>
      </c>
    </row>
    <row r="23" spans="2:94" s="35" customFormat="1" ht="18" x14ac:dyDescent="0.25">
      <c r="B23" s="134"/>
      <c r="C23" s="135"/>
      <c r="D23" s="135"/>
      <c r="E23" s="136"/>
      <c r="F23" s="123" t="s">
        <v>186</v>
      </c>
      <c r="G23" s="126" t="s">
        <v>158</v>
      </c>
      <c r="H23" s="125"/>
      <c r="I23" s="125"/>
      <c r="J23" s="125"/>
      <c r="K23" s="125"/>
      <c r="L23" s="125"/>
      <c r="M23" s="125"/>
      <c r="N23" s="140">
        <f>AVERAGE(N20,N22)</f>
        <v>0</v>
      </c>
      <c r="O23" s="141">
        <f t="shared" ref="O23:BZ23" si="11">AVERAGE(O20,O22)</f>
        <v>8.1535835130081242</v>
      </c>
      <c r="P23" s="141">
        <f t="shared" si="11"/>
        <v>15.487281963353551</v>
      </c>
      <c r="Q23" s="141">
        <f t="shared" si="11"/>
        <v>21.996065915111281</v>
      </c>
      <c r="R23" s="141">
        <f t="shared" si="11"/>
        <v>27.638620968281312</v>
      </c>
      <c r="S23" s="141">
        <f t="shared" si="11"/>
        <v>32.414924547863649</v>
      </c>
      <c r="T23" s="141">
        <f t="shared" si="11"/>
        <v>33.437080940546053</v>
      </c>
      <c r="U23" s="141">
        <f t="shared" si="11"/>
        <v>33.896974882094682</v>
      </c>
      <c r="V23" s="141">
        <f t="shared" si="11"/>
        <v>33.794606372509534</v>
      </c>
      <c r="W23" s="141">
        <f t="shared" si="11"/>
        <v>33.12997541179061</v>
      </c>
      <c r="X23" s="141">
        <f t="shared" si="11"/>
        <v>31.9030819999379</v>
      </c>
      <c r="Y23" s="141">
        <f t="shared" si="11"/>
        <v>24.772432851180522</v>
      </c>
      <c r="Z23" s="141">
        <f t="shared" si="11"/>
        <v>17.641783702423144</v>
      </c>
      <c r="AA23" s="141">
        <f t="shared" si="11"/>
        <v>10.511134553665769</v>
      </c>
      <c r="AB23" s="141">
        <f t="shared" si="11"/>
        <v>3.4729049896435402</v>
      </c>
      <c r="AC23" s="141">
        <f t="shared" si="11"/>
        <v>0</v>
      </c>
      <c r="AD23" s="141">
        <f t="shared" si="11"/>
        <v>0</v>
      </c>
      <c r="AE23" s="141">
        <f t="shared" si="11"/>
        <v>0</v>
      </c>
      <c r="AF23" s="141">
        <f t="shared" si="11"/>
        <v>0</v>
      </c>
      <c r="AG23" s="141">
        <f t="shared" si="11"/>
        <v>0</v>
      </c>
      <c r="AH23" s="141">
        <f t="shared" si="11"/>
        <v>0</v>
      </c>
      <c r="AI23" s="141">
        <f t="shared" si="11"/>
        <v>0</v>
      </c>
      <c r="AJ23" s="141">
        <f t="shared" si="11"/>
        <v>0</v>
      </c>
      <c r="AK23" s="141">
        <f t="shared" si="11"/>
        <v>0</v>
      </c>
      <c r="AL23" s="141">
        <f t="shared" si="11"/>
        <v>0</v>
      </c>
      <c r="AM23" s="141">
        <f t="shared" si="11"/>
        <v>0</v>
      </c>
      <c r="AN23" s="141">
        <f t="shared" si="11"/>
        <v>0</v>
      </c>
      <c r="AO23" s="141">
        <f t="shared" si="11"/>
        <v>0</v>
      </c>
      <c r="AP23" s="141">
        <f t="shared" si="11"/>
        <v>0</v>
      </c>
      <c r="AQ23" s="141">
        <f t="shared" si="11"/>
        <v>0</v>
      </c>
      <c r="AR23" s="141">
        <f t="shared" si="11"/>
        <v>0</v>
      </c>
      <c r="AS23" s="141">
        <f t="shared" si="11"/>
        <v>0</v>
      </c>
      <c r="AT23" s="141">
        <f t="shared" si="11"/>
        <v>0</v>
      </c>
      <c r="AU23" s="141">
        <f t="shared" si="11"/>
        <v>0</v>
      </c>
      <c r="AV23" s="141">
        <f t="shared" si="11"/>
        <v>0</v>
      </c>
      <c r="AW23" s="141">
        <f t="shared" si="11"/>
        <v>0</v>
      </c>
      <c r="AX23" s="141">
        <f t="shared" si="11"/>
        <v>0</v>
      </c>
      <c r="AY23" s="141">
        <f t="shared" si="11"/>
        <v>0</v>
      </c>
      <c r="AZ23" s="141">
        <f t="shared" si="11"/>
        <v>0</v>
      </c>
      <c r="BA23" s="141">
        <f t="shared" si="11"/>
        <v>0</v>
      </c>
      <c r="BB23" s="141">
        <f t="shared" si="11"/>
        <v>0</v>
      </c>
      <c r="BC23" s="141">
        <f t="shared" si="11"/>
        <v>0</v>
      </c>
      <c r="BD23" s="141">
        <f t="shared" si="11"/>
        <v>0</v>
      </c>
      <c r="BE23" s="141">
        <f t="shared" si="11"/>
        <v>0</v>
      </c>
      <c r="BF23" s="141">
        <f t="shared" si="11"/>
        <v>0</v>
      </c>
      <c r="BG23" s="141">
        <f t="shared" si="11"/>
        <v>0</v>
      </c>
      <c r="BH23" s="141">
        <f t="shared" si="11"/>
        <v>0</v>
      </c>
      <c r="BI23" s="141">
        <f t="shared" si="11"/>
        <v>0</v>
      </c>
      <c r="BJ23" s="141">
        <f t="shared" si="11"/>
        <v>0</v>
      </c>
      <c r="BK23" s="141">
        <f t="shared" si="11"/>
        <v>0</v>
      </c>
      <c r="BL23" s="141">
        <f t="shared" si="11"/>
        <v>0</v>
      </c>
      <c r="BM23" s="141">
        <f t="shared" si="11"/>
        <v>0</v>
      </c>
      <c r="BN23" s="141">
        <f t="shared" si="11"/>
        <v>0</v>
      </c>
      <c r="BO23" s="141">
        <f t="shared" si="11"/>
        <v>0</v>
      </c>
      <c r="BP23" s="141">
        <f t="shared" si="11"/>
        <v>0</v>
      </c>
      <c r="BQ23" s="141">
        <f t="shared" si="11"/>
        <v>0</v>
      </c>
      <c r="BR23" s="141">
        <f t="shared" si="11"/>
        <v>0</v>
      </c>
      <c r="BS23" s="141">
        <f t="shared" si="11"/>
        <v>0</v>
      </c>
      <c r="BT23" s="141">
        <f t="shared" si="11"/>
        <v>0</v>
      </c>
      <c r="BU23" s="141">
        <f t="shared" si="11"/>
        <v>0</v>
      </c>
      <c r="BV23" s="141">
        <f t="shared" si="11"/>
        <v>0</v>
      </c>
      <c r="BW23" s="141">
        <f t="shared" si="11"/>
        <v>0</v>
      </c>
      <c r="BX23" s="141">
        <f t="shared" si="11"/>
        <v>0</v>
      </c>
      <c r="BY23" s="141">
        <f t="shared" si="11"/>
        <v>0</v>
      </c>
      <c r="BZ23" s="141">
        <f t="shared" si="11"/>
        <v>0</v>
      </c>
      <c r="CA23" s="141">
        <f t="shared" ref="CA23:CP23" si="12">AVERAGE(CA20,CA22)</f>
        <v>0</v>
      </c>
      <c r="CB23" s="141">
        <f t="shared" si="12"/>
        <v>0</v>
      </c>
      <c r="CC23" s="141">
        <f t="shared" si="12"/>
        <v>0</v>
      </c>
      <c r="CD23" s="141">
        <f t="shared" si="12"/>
        <v>0</v>
      </c>
      <c r="CE23" s="141">
        <f t="shared" si="12"/>
        <v>0</v>
      </c>
      <c r="CF23" s="141">
        <f t="shared" si="12"/>
        <v>0</v>
      </c>
      <c r="CG23" s="141">
        <f t="shared" si="12"/>
        <v>0</v>
      </c>
      <c r="CH23" s="141">
        <f t="shared" si="12"/>
        <v>0</v>
      </c>
      <c r="CI23" s="141">
        <f t="shared" si="12"/>
        <v>0</v>
      </c>
      <c r="CJ23" s="141">
        <f t="shared" si="12"/>
        <v>0</v>
      </c>
      <c r="CK23" s="141">
        <f t="shared" si="12"/>
        <v>0</v>
      </c>
      <c r="CL23" s="141">
        <f t="shared" si="12"/>
        <v>0</v>
      </c>
      <c r="CM23" s="141">
        <f t="shared" si="12"/>
        <v>0</v>
      </c>
      <c r="CN23" s="141">
        <f t="shared" si="12"/>
        <v>0</v>
      </c>
      <c r="CO23" s="141">
        <f t="shared" si="12"/>
        <v>0</v>
      </c>
      <c r="CP23" s="141">
        <f t="shared" si="12"/>
        <v>0</v>
      </c>
    </row>
    <row r="24" spans="2:94" s="35" customFormat="1" ht="18" x14ac:dyDescent="0.25">
      <c r="B24" s="134"/>
      <c r="C24" s="135"/>
      <c r="D24" s="135"/>
      <c r="E24" s="136"/>
      <c r="F24" s="127" t="s">
        <v>213</v>
      </c>
      <c r="G24" s="128">
        <v>3.1199999999999999E-2</v>
      </c>
      <c r="H24" s="129"/>
      <c r="I24" s="129"/>
      <c r="J24" s="129"/>
      <c r="K24" s="129"/>
      <c r="L24" s="129"/>
      <c r="M24" s="129"/>
      <c r="N24" s="141">
        <f>+N23*$G24+N21</f>
        <v>0</v>
      </c>
      <c r="O24" s="141">
        <f t="shared" ref="O24:BZ24" si="13">+O23*$G24+O21</f>
        <v>1.1126637543435507</v>
      </c>
      <c r="P24" s="141">
        <f t="shared" si="13"/>
        <v>2.2037878195820251</v>
      </c>
      <c r="Q24" s="141">
        <f t="shared" si="13"/>
        <v>3.2731112024645639</v>
      </c>
      <c r="R24" s="141">
        <f t="shared" si="13"/>
        <v>4.3154103937111667</v>
      </c>
      <c r="S24" s="141">
        <f t="shared" si="13"/>
        <v>5.3306825389818329</v>
      </c>
      <c r="T24" s="141">
        <f t="shared" si="13"/>
        <v>5.9248362695673009</v>
      </c>
      <c r="U24" s="141">
        <f t="shared" si="13"/>
        <v>6.5014474116773968</v>
      </c>
      <c r="V24" s="141">
        <f t="shared" si="13"/>
        <v>7.0605159653121179</v>
      </c>
      <c r="W24" s="141">
        <f t="shared" si="13"/>
        <v>7.602041930471465</v>
      </c>
      <c r="X24" s="141">
        <f t="shared" si="13"/>
        <v>8.1260253071554391</v>
      </c>
      <c r="Y24" s="141">
        <f t="shared" si="13"/>
        <v>7.9035490537142081</v>
      </c>
      <c r="Z24" s="141">
        <f t="shared" si="13"/>
        <v>7.681072800272978</v>
      </c>
      <c r="AA24" s="141">
        <f>+AA23*$G24+AA21</f>
        <v>7.4585965468317479</v>
      </c>
      <c r="AB24" s="141">
        <f t="shared" si="13"/>
        <v>7.054164614963959</v>
      </c>
      <c r="AC24" s="141">
        <f t="shared" si="13"/>
        <v>0</v>
      </c>
      <c r="AD24" s="141">
        <f t="shared" si="13"/>
        <v>0</v>
      </c>
      <c r="AE24" s="141">
        <f t="shared" si="13"/>
        <v>0</v>
      </c>
      <c r="AF24" s="141">
        <f t="shared" si="13"/>
        <v>0</v>
      </c>
      <c r="AG24" s="141">
        <f t="shared" si="13"/>
        <v>0</v>
      </c>
      <c r="AH24" s="141">
        <f t="shared" si="13"/>
        <v>0</v>
      </c>
      <c r="AI24" s="141">
        <f t="shared" si="13"/>
        <v>0</v>
      </c>
      <c r="AJ24" s="141">
        <f t="shared" si="13"/>
        <v>0</v>
      </c>
      <c r="AK24" s="141">
        <f t="shared" si="13"/>
        <v>0</v>
      </c>
      <c r="AL24" s="141">
        <f t="shared" si="13"/>
        <v>0</v>
      </c>
      <c r="AM24" s="141">
        <f t="shared" si="13"/>
        <v>0</v>
      </c>
      <c r="AN24" s="141">
        <f t="shared" si="13"/>
        <v>0</v>
      </c>
      <c r="AO24" s="141">
        <f t="shared" si="13"/>
        <v>0</v>
      </c>
      <c r="AP24" s="141">
        <f t="shared" si="13"/>
        <v>0</v>
      </c>
      <c r="AQ24" s="141">
        <f t="shared" si="13"/>
        <v>0</v>
      </c>
      <c r="AR24" s="141">
        <f t="shared" si="13"/>
        <v>0</v>
      </c>
      <c r="AS24" s="141">
        <f t="shared" si="13"/>
        <v>0</v>
      </c>
      <c r="AT24" s="141">
        <f t="shared" si="13"/>
        <v>0</v>
      </c>
      <c r="AU24" s="141">
        <f t="shared" si="13"/>
        <v>0</v>
      </c>
      <c r="AV24" s="141">
        <f t="shared" si="13"/>
        <v>0</v>
      </c>
      <c r="AW24" s="141">
        <f t="shared" si="13"/>
        <v>0</v>
      </c>
      <c r="AX24" s="141">
        <f t="shared" si="13"/>
        <v>0</v>
      </c>
      <c r="AY24" s="141">
        <f t="shared" si="13"/>
        <v>0</v>
      </c>
      <c r="AZ24" s="141">
        <f t="shared" si="13"/>
        <v>0</v>
      </c>
      <c r="BA24" s="141">
        <f t="shared" si="13"/>
        <v>0</v>
      </c>
      <c r="BB24" s="141">
        <f t="shared" si="13"/>
        <v>0</v>
      </c>
      <c r="BC24" s="141">
        <f t="shared" si="13"/>
        <v>0</v>
      </c>
      <c r="BD24" s="141">
        <f t="shared" si="13"/>
        <v>0</v>
      </c>
      <c r="BE24" s="141">
        <f t="shared" si="13"/>
        <v>0</v>
      </c>
      <c r="BF24" s="141">
        <f t="shared" si="13"/>
        <v>0</v>
      </c>
      <c r="BG24" s="141">
        <f t="shared" si="13"/>
        <v>0</v>
      </c>
      <c r="BH24" s="141">
        <f t="shared" si="13"/>
        <v>0</v>
      </c>
      <c r="BI24" s="141">
        <f t="shared" si="13"/>
        <v>0</v>
      </c>
      <c r="BJ24" s="141">
        <f t="shared" si="13"/>
        <v>0</v>
      </c>
      <c r="BK24" s="141">
        <f t="shared" si="13"/>
        <v>0</v>
      </c>
      <c r="BL24" s="141">
        <f t="shared" si="13"/>
        <v>0</v>
      </c>
      <c r="BM24" s="141">
        <f t="shared" si="13"/>
        <v>0</v>
      </c>
      <c r="BN24" s="141">
        <f t="shared" si="13"/>
        <v>0</v>
      </c>
      <c r="BO24" s="141">
        <f t="shared" si="13"/>
        <v>0</v>
      </c>
      <c r="BP24" s="141">
        <f t="shared" si="13"/>
        <v>0</v>
      </c>
      <c r="BQ24" s="141">
        <f t="shared" si="13"/>
        <v>0</v>
      </c>
      <c r="BR24" s="141">
        <f t="shared" si="13"/>
        <v>0</v>
      </c>
      <c r="BS24" s="141">
        <f t="shared" si="13"/>
        <v>0</v>
      </c>
      <c r="BT24" s="141">
        <f t="shared" si="13"/>
        <v>0</v>
      </c>
      <c r="BU24" s="141">
        <f t="shared" si="13"/>
        <v>0</v>
      </c>
      <c r="BV24" s="141">
        <f t="shared" si="13"/>
        <v>0</v>
      </c>
      <c r="BW24" s="141">
        <f t="shared" si="13"/>
        <v>0</v>
      </c>
      <c r="BX24" s="141">
        <f t="shared" si="13"/>
        <v>0</v>
      </c>
      <c r="BY24" s="141">
        <f t="shared" si="13"/>
        <v>0</v>
      </c>
      <c r="BZ24" s="141">
        <f t="shared" si="13"/>
        <v>0</v>
      </c>
      <c r="CA24" s="141">
        <f t="shared" ref="CA24:CP24" si="14">+CA23*$G24+CA21</f>
        <v>0</v>
      </c>
      <c r="CB24" s="141">
        <f t="shared" si="14"/>
        <v>0</v>
      </c>
      <c r="CC24" s="141">
        <f t="shared" si="14"/>
        <v>0</v>
      </c>
      <c r="CD24" s="141">
        <f t="shared" si="14"/>
        <v>0</v>
      </c>
      <c r="CE24" s="141">
        <f t="shared" si="14"/>
        <v>0</v>
      </c>
      <c r="CF24" s="141">
        <f t="shared" si="14"/>
        <v>0</v>
      </c>
      <c r="CG24" s="141">
        <f t="shared" si="14"/>
        <v>0</v>
      </c>
      <c r="CH24" s="141">
        <f t="shared" si="14"/>
        <v>0</v>
      </c>
      <c r="CI24" s="141">
        <f t="shared" si="14"/>
        <v>0</v>
      </c>
      <c r="CJ24" s="141">
        <f t="shared" si="14"/>
        <v>0</v>
      </c>
      <c r="CK24" s="141">
        <f t="shared" si="14"/>
        <v>0</v>
      </c>
      <c r="CL24" s="141">
        <f t="shared" si="14"/>
        <v>0</v>
      </c>
      <c r="CM24" s="141">
        <f t="shared" si="14"/>
        <v>0</v>
      </c>
      <c r="CN24" s="141">
        <f t="shared" si="14"/>
        <v>0</v>
      </c>
      <c r="CO24" s="141">
        <f t="shared" si="14"/>
        <v>0</v>
      </c>
      <c r="CP24" s="141">
        <f t="shared" si="14"/>
        <v>0</v>
      </c>
    </row>
    <row r="25" spans="2:94" s="35" customFormat="1" ht="15" x14ac:dyDescent="0.2">
      <c r="B25" s="134"/>
      <c r="C25" s="135"/>
      <c r="D25" s="135"/>
      <c r="E25" s="136"/>
    </row>
    <row r="26" spans="2:94" s="35" customFormat="1" ht="15" x14ac:dyDescent="0.2">
      <c r="B26" s="134"/>
      <c r="C26" s="135"/>
      <c r="D26" s="135"/>
      <c r="E26" s="136"/>
      <c r="F26" s="135"/>
      <c r="G26" s="135"/>
      <c r="H26" s="135"/>
      <c r="I26" s="137"/>
      <c r="J26" s="137"/>
      <c r="K26" s="137"/>
      <c r="L26" s="137"/>
      <c r="M26" s="137"/>
    </row>
    <row r="27" spans="2:94" s="35" customFormat="1" ht="15" x14ac:dyDescent="0.2">
      <c r="B27" s="134"/>
      <c r="C27" s="135"/>
      <c r="D27" s="135"/>
      <c r="E27" s="136"/>
      <c r="F27" s="135"/>
      <c r="G27" s="135"/>
      <c r="H27" s="135"/>
      <c r="I27" s="137"/>
      <c r="J27" s="137"/>
      <c r="K27" s="137"/>
      <c r="L27" s="137"/>
      <c r="M27" s="137"/>
    </row>
    <row r="28" spans="2:94" s="35" customFormat="1" ht="15" x14ac:dyDescent="0.2">
      <c r="B28" s="134"/>
      <c r="C28" s="135"/>
      <c r="D28" s="135"/>
      <c r="E28" s="136"/>
      <c r="F28" s="135"/>
      <c r="G28" s="135"/>
      <c r="H28" s="135"/>
      <c r="I28" s="137"/>
      <c r="J28" s="137"/>
      <c r="K28" s="137"/>
      <c r="L28" s="137"/>
      <c r="M28" s="137"/>
    </row>
    <row r="29" spans="2:94" s="35" customFormat="1" ht="15" x14ac:dyDescent="0.2">
      <c r="B29" s="134"/>
      <c r="C29" s="135"/>
      <c r="D29" s="135"/>
      <c r="E29" s="136"/>
      <c r="F29" s="135"/>
      <c r="G29" s="135"/>
      <c r="H29" s="135"/>
      <c r="I29" s="137"/>
      <c r="J29" s="137"/>
      <c r="K29" s="137"/>
      <c r="L29" s="137"/>
      <c r="M29" s="137"/>
    </row>
    <row r="30" spans="2:94" s="35" customFormat="1" ht="15" x14ac:dyDescent="0.2">
      <c r="B30" s="134"/>
      <c r="C30" s="135"/>
      <c r="D30" s="135"/>
      <c r="E30" s="136"/>
      <c r="F30" s="135"/>
      <c r="G30" s="135"/>
      <c r="H30" s="135"/>
      <c r="I30" s="137"/>
      <c r="J30" s="137"/>
      <c r="K30" s="137"/>
      <c r="L30" s="137"/>
      <c r="M30" s="137"/>
    </row>
    <row r="31" spans="2:94" s="35" customFormat="1" ht="15.75" thickBot="1" x14ac:dyDescent="0.25">
      <c r="B31" s="43"/>
      <c r="C31" s="44"/>
      <c r="D31" s="44"/>
      <c r="E31" s="45"/>
      <c r="F31" s="44"/>
      <c r="G31" s="44"/>
      <c r="H31" s="44"/>
      <c r="I31" s="46"/>
      <c r="J31" s="47"/>
    </row>
    <row r="32" spans="2:94" ht="15.75" thickBot="1" x14ac:dyDescent="0.25">
      <c r="B32" s="171" t="s">
        <v>112</v>
      </c>
      <c r="C32" s="172"/>
      <c r="D32" s="48"/>
      <c r="E32" s="49"/>
      <c r="F32" s="48"/>
      <c r="G32" s="48"/>
      <c r="H32" s="48"/>
      <c r="I32" s="50"/>
      <c r="J32" s="51"/>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2"/>
      <c r="CP32" s="52"/>
    </row>
    <row r="33" spans="2:94" ht="115.5" thickBot="1" x14ac:dyDescent="0.25">
      <c r="B33" s="53" t="s">
        <v>5</v>
      </c>
      <c r="C33" s="54" t="s">
        <v>6</v>
      </c>
      <c r="D33" s="55" t="s">
        <v>7</v>
      </c>
      <c r="E33" s="55" t="s">
        <v>8</v>
      </c>
      <c r="F33" s="55" t="s">
        <v>9</v>
      </c>
      <c r="G33" s="55" t="s">
        <v>10</v>
      </c>
      <c r="H33" s="56"/>
      <c r="I33" s="57" t="s">
        <v>12</v>
      </c>
      <c r="J33" s="58" t="s">
        <v>13</v>
      </c>
      <c r="K33" s="58" t="s">
        <v>14</v>
      </c>
      <c r="L33" s="58" t="s">
        <v>15</v>
      </c>
      <c r="M33" s="58" t="s">
        <v>16</v>
      </c>
      <c r="N33" s="58" t="s">
        <v>17</v>
      </c>
      <c r="O33" s="58" t="s">
        <v>18</v>
      </c>
      <c r="P33" s="58" t="s">
        <v>19</v>
      </c>
      <c r="Q33" s="58" t="s">
        <v>20</v>
      </c>
      <c r="R33" s="58" t="s">
        <v>21</v>
      </c>
      <c r="S33" s="58" t="s">
        <v>22</v>
      </c>
      <c r="T33" s="58" t="s">
        <v>23</v>
      </c>
      <c r="U33" s="58" t="s">
        <v>24</v>
      </c>
      <c r="V33" s="58" t="s">
        <v>25</v>
      </c>
      <c r="W33" s="58" t="s">
        <v>26</v>
      </c>
      <c r="X33" s="58" t="s">
        <v>27</v>
      </c>
      <c r="Y33" s="58" t="s">
        <v>28</v>
      </c>
      <c r="Z33" s="58" t="s">
        <v>29</v>
      </c>
      <c r="AA33" s="58" t="s">
        <v>30</v>
      </c>
      <c r="AB33" s="58" t="s">
        <v>31</v>
      </c>
      <c r="AC33" s="58" t="s">
        <v>32</v>
      </c>
      <c r="AD33" s="58" t="s">
        <v>33</v>
      </c>
      <c r="AE33" s="58" t="s">
        <v>34</v>
      </c>
      <c r="AF33" s="58" t="s">
        <v>35</v>
      </c>
      <c r="AG33" s="58" t="s">
        <v>36</v>
      </c>
      <c r="AH33" s="58" t="s">
        <v>37</v>
      </c>
      <c r="AI33" s="58" t="s">
        <v>38</v>
      </c>
      <c r="AJ33" s="58" t="s">
        <v>39</v>
      </c>
      <c r="AK33" s="58" t="s">
        <v>40</v>
      </c>
      <c r="AL33" s="58" t="s">
        <v>41</v>
      </c>
      <c r="AM33" s="58" t="s">
        <v>42</v>
      </c>
      <c r="AN33" s="58" t="s">
        <v>43</v>
      </c>
      <c r="AO33" s="58" t="s">
        <v>44</v>
      </c>
      <c r="AP33" s="58" t="s">
        <v>45</v>
      </c>
      <c r="AQ33" s="58" t="s">
        <v>46</v>
      </c>
      <c r="AR33" s="58" t="s">
        <v>47</v>
      </c>
      <c r="AS33" s="58" t="s">
        <v>48</v>
      </c>
      <c r="AT33" s="58" t="s">
        <v>49</v>
      </c>
      <c r="AU33" s="58" t="s">
        <v>50</v>
      </c>
      <c r="AV33" s="58" t="s">
        <v>51</v>
      </c>
      <c r="AW33" s="58" t="s">
        <v>52</v>
      </c>
      <c r="AX33" s="58" t="s">
        <v>53</v>
      </c>
      <c r="AY33" s="58" t="s">
        <v>54</v>
      </c>
      <c r="AZ33" s="58" t="s">
        <v>55</v>
      </c>
      <c r="BA33" s="58" t="s">
        <v>56</v>
      </c>
      <c r="BB33" s="58" t="s">
        <v>57</v>
      </c>
      <c r="BC33" s="58" t="s">
        <v>58</v>
      </c>
      <c r="BD33" s="58" t="s">
        <v>59</v>
      </c>
      <c r="BE33" s="58" t="s">
        <v>60</v>
      </c>
      <c r="BF33" s="58" t="s">
        <v>61</v>
      </c>
      <c r="BG33" s="58" t="s">
        <v>62</v>
      </c>
      <c r="BH33" s="58" t="s">
        <v>63</v>
      </c>
      <c r="BI33" s="58" t="s">
        <v>64</v>
      </c>
      <c r="BJ33" s="58" t="s">
        <v>65</v>
      </c>
      <c r="BK33" s="58" t="s">
        <v>66</v>
      </c>
      <c r="BL33" s="58" t="s">
        <v>67</v>
      </c>
      <c r="BM33" s="58" t="s">
        <v>68</v>
      </c>
      <c r="BN33" s="58" t="s">
        <v>69</v>
      </c>
      <c r="BO33" s="58" t="s">
        <v>70</v>
      </c>
      <c r="BP33" s="58" t="s">
        <v>71</v>
      </c>
      <c r="BQ33" s="58" t="s">
        <v>72</v>
      </c>
      <c r="BR33" s="58" t="s">
        <v>73</v>
      </c>
      <c r="BS33" s="58" t="s">
        <v>74</v>
      </c>
      <c r="BT33" s="58" t="s">
        <v>75</v>
      </c>
      <c r="BU33" s="58" t="s">
        <v>76</v>
      </c>
      <c r="BV33" s="58" t="s">
        <v>77</v>
      </c>
      <c r="BW33" s="58" t="s">
        <v>78</v>
      </c>
      <c r="BX33" s="58" t="s">
        <v>79</v>
      </c>
      <c r="BY33" s="58" t="s">
        <v>80</v>
      </c>
      <c r="BZ33" s="58" t="s">
        <v>81</v>
      </c>
      <c r="CA33" s="58" t="s">
        <v>82</v>
      </c>
      <c r="CB33" s="58" t="s">
        <v>83</v>
      </c>
      <c r="CC33" s="58" t="s">
        <v>84</v>
      </c>
      <c r="CD33" s="58" t="s">
        <v>85</v>
      </c>
      <c r="CE33" s="58" t="s">
        <v>86</v>
      </c>
      <c r="CF33" s="58" t="s">
        <v>87</v>
      </c>
      <c r="CG33" s="58" t="s">
        <v>88</v>
      </c>
      <c r="CH33" s="58" t="s">
        <v>89</v>
      </c>
      <c r="CI33" s="58" t="s">
        <v>90</v>
      </c>
      <c r="CJ33" s="58" t="s">
        <v>91</v>
      </c>
      <c r="CK33" s="58" t="s">
        <v>92</v>
      </c>
      <c r="CL33" s="58" t="s">
        <v>93</v>
      </c>
      <c r="CM33" s="58" t="s">
        <v>94</v>
      </c>
      <c r="CN33" s="58" t="s">
        <v>95</v>
      </c>
      <c r="CO33" s="58" t="s">
        <v>96</v>
      </c>
      <c r="CP33" s="59" t="s">
        <v>97</v>
      </c>
    </row>
    <row r="34" spans="2:94" ht="15" x14ac:dyDescent="0.2">
      <c r="B34" s="165" t="s">
        <v>113</v>
      </c>
      <c r="C34" s="63" t="s">
        <v>200</v>
      </c>
      <c r="D34" s="26" t="s">
        <v>201</v>
      </c>
      <c r="E34" s="19" t="s">
        <v>101</v>
      </c>
      <c r="F34" s="20" t="s">
        <v>114</v>
      </c>
      <c r="G34" s="20"/>
      <c r="H34" s="19" t="s">
        <v>108</v>
      </c>
      <c r="I34" s="61"/>
      <c r="J34" s="62"/>
      <c r="K34" s="21"/>
      <c r="L34" s="22"/>
      <c r="M34" s="22"/>
      <c r="N34" s="23"/>
      <c r="O34" s="121">
        <v>0.39203850000000001</v>
      </c>
      <c r="P34" s="121">
        <v>0.78407700000000002</v>
      </c>
      <c r="Q34" s="121">
        <v>1.1761155000000001</v>
      </c>
      <c r="R34" s="121">
        <v>1.568154</v>
      </c>
      <c r="S34" s="121">
        <v>1.9601925</v>
      </c>
      <c r="T34" s="121">
        <v>2.0091925000000002</v>
      </c>
      <c r="U34" s="121">
        <v>2.0581925000000001</v>
      </c>
      <c r="V34" s="121">
        <v>2.1071925</v>
      </c>
      <c r="W34" s="121">
        <v>2.1561925</v>
      </c>
      <c r="X34" s="121">
        <v>2.2051924999999999</v>
      </c>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4"/>
    </row>
    <row r="35" spans="2:94" ht="15" x14ac:dyDescent="0.2">
      <c r="B35" s="173"/>
      <c r="C35" s="63"/>
      <c r="D35" s="26"/>
      <c r="E35" s="26" t="s">
        <v>101</v>
      </c>
      <c r="F35" s="28" t="s">
        <v>114</v>
      </c>
      <c r="G35" s="28"/>
      <c r="H35" s="26" t="s">
        <v>115</v>
      </c>
      <c r="I35" s="64"/>
      <c r="J35" s="65"/>
      <c r="K35" s="29"/>
      <c r="L35" s="30"/>
      <c r="M35" s="30"/>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2"/>
    </row>
    <row r="36" spans="2:94" ht="15" x14ac:dyDescent="0.2">
      <c r="B36" s="173"/>
      <c r="C36" s="63"/>
      <c r="D36" s="26"/>
      <c r="E36" s="26" t="s">
        <v>106</v>
      </c>
      <c r="F36" s="26" t="s">
        <v>116</v>
      </c>
      <c r="G36" s="26"/>
      <c r="H36" s="26" t="s">
        <v>108</v>
      </c>
      <c r="I36" s="66"/>
      <c r="J36" s="65"/>
      <c r="K36" s="29"/>
      <c r="L36" s="30"/>
      <c r="M36" s="30"/>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2"/>
    </row>
    <row r="37" spans="2:94" ht="15" x14ac:dyDescent="0.2">
      <c r="B37" s="173"/>
      <c r="C37" s="63"/>
      <c r="D37" s="26"/>
      <c r="E37" s="26" t="s">
        <v>106</v>
      </c>
      <c r="F37" s="26" t="s">
        <v>117</v>
      </c>
      <c r="G37" s="26"/>
      <c r="H37" s="26" t="s">
        <v>108</v>
      </c>
      <c r="I37" s="66"/>
      <c r="J37" s="65"/>
      <c r="K37" s="29"/>
      <c r="L37" s="30"/>
      <c r="M37" s="30"/>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2"/>
    </row>
    <row r="38" spans="2:94" ht="15" x14ac:dyDescent="0.2">
      <c r="B38" s="173"/>
      <c r="C38" s="63"/>
      <c r="D38" s="26"/>
      <c r="E38" s="26" t="s">
        <v>106</v>
      </c>
      <c r="F38" s="26" t="s">
        <v>118</v>
      </c>
      <c r="G38" s="26"/>
      <c r="H38" s="26" t="s">
        <v>108</v>
      </c>
      <c r="I38" s="66"/>
      <c r="J38" s="65"/>
      <c r="K38" s="29"/>
      <c r="L38" s="30"/>
      <c r="M38" s="30"/>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2"/>
    </row>
    <row r="39" spans="2:94" ht="15" x14ac:dyDescent="0.2">
      <c r="B39" s="173"/>
      <c r="C39" s="63"/>
      <c r="D39" s="26"/>
      <c r="E39" s="26" t="s">
        <v>106</v>
      </c>
      <c r="F39" s="26" t="s">
        <v>119</v>
      </c>
      <c r="G39" s="26"/>
      <c r="H39" s="26" t="s">
        <v>108</v>
      </c>
      <c r="I39" s="64"/>
      <c r="J39" s="65"/>
      <c r="K39" s="29"/>
      <c r="L39" s="30"/>
      <c r="M39" s="30"/>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2"/>
    </row>
    <row r="40" spans="2:94" ht="15" x14ac:dyDescent="0.2">
      <c r="B40" s="173"/>
      <c r="C40" s="63"/>
      <c r="D40" s="26"/>
      <c r="E40" s="26" t="s">
        <v>106</v>
      </c>
      <c r="F40" s="26" t="s">
        <v>120</v>
      </c>
      <c r="G40" s="26"/>
      <c r="H40" s="26" t="s">
        <v>108</v>
      </c>
      <c r="I40" s="66"/>
      <c r="J40" s="65"/>
      <c r="K40" s="29"/>
      <c r="L40" s="30"/>
      <c r="M40" s="30"/>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2"/>
    </row>
    <row r="41" spans="2:94" ht="15" x14ac:dyDescent="0.2">
      <c r="B41" s="173"/>
      <c r="C41" s="63"/>
      <c r="D41" s="26"/>
      <c r="E41" s="26" t="s">
        <v>106</v>
      </c>
      <c r="F41" s="26" t="s">
        <v>121</v>
      </c>
      <c r="G41" s="26"/>
      <c r="H41" s="26" t="s">
        <v>108</v>
      </c>
      <c r="I41" s="64"/>
      <c r="J41" s="67"/>
      <c r="K41" s="29"/>
      <c r="L41" s="30"/>
      <c r="M41" s="30"/>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2"/>
    </row>
    <row r="42" spans="2:94" ht="15.75" thickBot="1" x14ac:dyDescent="0.25">
      <c r="B42" s="173"/>
      <c r="C42" s="63"/>
      <c r="D42" s="26"/>
      <c r="E42" s="26" t="s">
        <v>106</v>
      </c>
      <c r="F42" s="26" t="s">
        <v>122</v>
      </c>
      <c r="G42" s="26"/>
      <c r="H42" s="26" t="s">
        <v>108</v>
      </c>
      <c r="I42" s="66"/>
      <c r="J42" s="67"/>
      <c r="K42" s="29"/>
      <c r="L42" s="30"/>
      <c r="M42" s="30"/>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2"/>
    </row>
    <row r="43" spans="2:94" ht="15" x14ac:dyDescent="0.2">
      <c r="B43" s="173"/>
      <c r="C43" s="63" t="s">
        <v>200</v>
      </c>
      <c r="D43" s="26" t="s">
        <v>201</v>
      </c>
      <c r="E43" s="26" t="s">
        <v>106</v>
      </c>
      <c r="F43" s="26" t="s">
        <v>124</v>
      </c>
      <c r="G43" s="26"/>
      <c r="H43" s="26" t="s">
        <v>108</v>
      </c>
      <c r="I43" s="66"/>
      <c r="J43" s="67"/>
      <c r="K43" s="29"/>
      <c r="L43" s="30"/>
      <c r="M43" s="30"/>
      <c r="N43" s="31"/>
      <c r="O43" s="120"/>
      <c r="P43" s="120"/>
      <c r="Q43" s="120"/>
      <c r="R43" s="120"/>
      <c r="S43" s="120"/>
      <c r="T43" s="121"/>
      <c r="U43" s="121"/>
      <c r="V43" s="121"/>
      <c r="W43" s="121"/>
      <c r="X43" s="12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2"/>
    </row>
    <row r="44" spans="2:94" ht="15" x14ac:dyDescent="0.2">
      <c r="B44" s="173"/>
      <c r="C44" s="63"/>
      <c r="D44" s="26"/>
      <c r="E44" s="26" t="s">
        <v>106</v>
      </c>
      <c r="F44" s="26" t="s">
        <v>124</v>
      </c>
      <c r="G44" s="26"/>
      <c r="H44" s="26" t="s">
        <v>108</v>
      </c>
      <c r="I44" s="66"/>
      <c r="J44" s="67"/>
      <c r="K44" s="29"/>
      <c r="L44" s="30"/>
      <c r="M44" s="30"/>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2"/>
    </row>
    <row r="45" spans="2:94" ht="15" x14ac:dyDescent="0.2">
      <c r="B45" s="173"/>
      <c r="C45" s="63"/>
      <c r="D45" s="26"/>
      <c r="E45" s="26" t="s">
        <v>106</v>
      </c>
      <c r="F45" s="26" t="s">
        <v>124</v>
      </c>
      <c r="G45" s="26"/>
      <c r="H45" s="26" t="s">
        <v>108</v>
      </c>
      <c r="I45" s="66"/>
      <c r="J45" s="67"/>
      <c r="K45" s="29"/>
      <c r="L45" s="30"/>
      <c r="M45" s="30"/>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2"/>
    </row>
    <row r="46" spans="2:94" ht="15" x14ac:dyDescent="0.2">
      <c r="B46" s="173"/>
      <c r="C46" s="63"/>
      <c r="D46" s="26"/>
      <c r="E46" s="26" t="s">
        <v>106</v>
      </c>
      <c r="F46" s="26" t="s">
        <v>124</v>
      </c>
      <c r="G46" s="26"/>
      <c r="H46" s="26" t="s">
        <v>108</v>
      </c>
      <c r="I46" s="66"/>
      <c r="J46" s="67"/>
      <c r="K46" s="29"/>
      <c r="L46" s="30"/>
      <c r="M46" s="30"/>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2"/>
    </row>
    <row r="47" spans="2:94" ht="15" x14ac:dyDescent="0.2">
      <c r="B47" s="173"/>
      <c r="C47" s="63"/>
      <c r="D47" s="26"/>
      <c r="E47" s="26" t="s">
        <v>106</v>
      </c>
      <c r="F47" s="26" t="s">
        <v>124</v>
      </c>
      <c r="G47" s="26"/>
      <c r="H47" s="26" t="s">
        <v>108</v>
      </c>
      <c r="I47" s="66"/>
      <c r="J47" s="67"/>
      <c r="K47" s="29"/>
      <c r="L47" s="30"/>
      <c r="M47" s="30"/>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2"/>
    </row>
    <row r="48" spans="2:94" x14ac:dyDescent="0.2">
      <c r="B48" s="173"/>
      <c r="C48" s="63"/>
      <c r="D48" s="26"/>
      <c r="E48" s="26" t="s">
        <v>106</v>
      </c>
      <c r="F48" s="26" t="s">
        <v>125</v>
      </c>
      <c r="G48" s="26"/>
      <c r="H48" s="26" t="s">
        <v>108</v>
      </c>
      <c r="I48" s="68"/>
      <c r="J48" s="30"/>
      <c r="K48" s="30"/>
      <c r="L48" s="30"/>
      <c r="M48" s="30"/>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2"/>
    </row>
    <row r="49" spans="2:94" x14ac:dyDescent="0.2">
      <c r="B49" s="173"/>
      <c r="C49" s="63"/>
      <c r="D49" s="26"/>
      <c r="E49" s="26" t="s">
        <v>106</v>
      </c>
      <c r="F49" s="26" t="s">
        <v>126</v>
      </c>
      <c r="G49" s="26"/>
      <c r="H49" s="26" t="s">
        <v>108</v>
      </c>
      <c r="I49" s="68"/>
      <c r="J49" s="30"/>
      <c r="K49" s="30"/>
      <c r="L49" s="30"/>
      <c r="M49" s="30"/>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2"/>
    </row>
    <row r="50" spans="2:94" x14ac:dyDescent="0.2">
      <c r="B50" s="173"/>
      <c r="C50" s="63"/>
      <c r="D50" s="26"/>
      <c r="E50" s="26" t="s">
        <v>106</v>
      </c>
      <c r="F50" s="26" t="s">
        <v>127</v>
      </c>
      <c r="G50" s="26"/>
      <c r="H50" s="26" t="s">
        <v>108</v>
      </c>
      <c r="I50" s="68"/>
      <c r="J50" s="30"/>
      <c r="K50" s="30"/>
      <c r="L50" s="30"/>
      <c r="M50" s="30"/>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2"/>
    </row>
    <row r="51" spans="2:94" x14ac:dyDescent="0.2">
      <c r="B51" s="173"/>
      <c r="C51" s="63"/>
      <c r="D51" s="26"/>
      <c r="E51" s="26" t="s">
        <v>106</v>
      </c>
      <c r="F51" s="26" t="s">
        <v>128</v>
      </c>
      <c r="G51" s="26"/>
      <c r="H51" s="26" t="s">
        <v>108</v>
      </c>
      <c r="I51" s="68"/>
      <c r="J51" s="30"/>
      <c r="K51" s="30"/>
      <c r="L51" s="30"/>
      <c r="M51" s="30"/>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2"/>
    </row>
    <row r="52" spans="2:94" ht="28.5" x14ac:dyDescent="0.2">
      <c r="B52" s="173"/>
      <c r="C52" s="63"/>
      <c r="D52" s="26"/>
      <c r="E52" s="26" t="s">
        <v>106</v>
      </c>
      <c r="F52" s="26" t="s">
        <v>129</v>
      </c>
      <c r="G52" s="26"/>
      <c r="H52" s="26" t="s">
        <v>108</v>
      </c>
      <c r="I52" s="68"/>
      <c r="J52" s="30"/>
      <c r="K52" s="30"/>
      <c r="L52" s="30"/>
      <c r="M52" s="30"/>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2"/>
    </row>
    <row r="53" spans="2:94" x14ac:dyDescent="0.2">
      <c r="B53" s="173"/>
      <c r="C53" s="63"/>
      <c r="D53" s="26"/>
      <c r="E53" s="26" t="s">
        <v>106</v>
      </c>
      <c r="F53" s="26" t="s">
        <v>130</v>
      </c>
      <c r="G53" s="26"/>
      <c r="H53" s="26" t="s">
        <v>108</v>
      </c>
      <c r="I53" s="68"/>
      <c r="J53" s="30"/>
      <c r="K53" s="30"/>
      <c r="L53" s="30"/>
      <c r="M53" s="30"/>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2"/>
    </row>
    <row r="54" spans="2:94" x14ac:dyDescent="0.2">
      <c r="B54" s="173"/>
      <c r="C54" s="63"/>
      <c r="D54" s="26"/>
      <c r="E54" s="26" t="s">
        <v>106</v>
      </c>
      <c r="F54" s="26" t="s">
        <v>131</v>
      </c>
      <c r="G54" s="26"/>
      <c r="H54" s="26" t="s">
        <v>108</v>
      </c>
      <c r="I54" s="68"/>
      <c r="J54" s="30"/>
      <c r="K54" s="30"/>
      <c r="L54" s="30"/>
      <c r="M54" s="30"/>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2"/>
    </row>
    <row r="55" spans="2:94" x14ac:dyDescent="0.2">
      <c r="B55" s="173"/>
      <c r="C55" s="63"/>
      <c r="D55" s="26"/>
      <c r="E55" s="26" t="s">
        <v>106</v>
      </c>
      <c r="F55" s="26" t="s">
        <v>132</v>
      </c>
      <c r="G55" s="26"/>
      <c r="H55" s="26" t="s">
        <v>108</v>
      </c>
      <c r="I55" s="68"/>
      <c r="J55" s="30"/>
      <c r="K55" s="30"/>
      <c r="L55" s="30"/>
      <c r="M55" s="30"/>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2"/>
    </row>
    <row r="56" spans="2:94" x14ac:dyDescent="0.2">
      <c r="B56" s="173"/>
      <c r="C56" s="63"/>
      <c r="D56" s="26"/>
      <c r="E56" s="26" t="s">
        <v>106</v>
      </c>
      <c r="F56" s="26" t="s">
        <v>133</v>
      </c>
      <c r="G56" s="26"/>
      <c r="H56" s="26" t="s">
        <v>108</v>
      </c>
      <c r="I56" s="68"/>
      <c r="J56" s="30"/>
      <c r="K56" s="30"/>
      <c r="L56" s="30"/>
      <c r="M56" s="30"/>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2"/>
    </row>
    <row r="57" spans="2:94" x14ac:dyDescent="0.2">
      <c r="B57" s="173"/>
      <c r="C57" s="63"/>
      <c r="D57" s="26"/>
      <c r="E57" s="26" t="s">
        <v>106</v>
      </c>
      <c r="F57" s="26" t="s">
        <v>134</v>
      </c>
      <c r="G57" s="26"/>
      <c r="H57" s="26" t="s">
        <v>108</v>
      </c>
      <c r="I57" s="68"/>
      <c r="J57" s="30"/>
      <c r="K57" s="30"/>
      <c r="L57" s="30"/>
      <c r="M57" s="30"/>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2"/>
    </row>
    <row r="58" spans="2:94" x14ac:dyDescent="0.2">
      <c r="B58" s="173"/>
      <c r="C58" s="63"/>
      <c r="D58" s="26"/>
      <c r="E58" s="26" t="s">
        <v>106</v>
      </c>
      <c r="F58" s="26" t="s">
        <v>135</v>
      </c>
      <c r="G58" s="26"/>
      <c r="H58" s="26" t="s">
        <v>108</v>
      </c>
      <c r="I58" s="68"/>
      <c r="J58" s="30"/>
      <c r="K58" s="30"/>
      <c r="L58" s="30"/>
      <c r="M58" s="30"/>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2"/>
    </row>
    <row r="59" spans="2:94" x14ac:dyDescent="0.2">
      <c r="B59" s="173"/>
      <c r="C59" s="63"/>
      <c r="D59" s="26"/>
      <c r="E59" s="26" t="s">
        <v>106</v>
      </c>
      <c r="F59" s="26" t="s">
        <v>136</v>
      </c>
      <c r="G59" s="26"/>
      <c r="H59" s="26" t="s">
        <v>108</v>
      </c>
      <c r="I59" s="68"/>
      <c r="J59" s="30"/>
      <c r="K59" s="30"/>
      <c r="L59" s="30"/>
      <c r="M59" s="30"/>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2"/>
    </row>
    <row r="60" spans="2:94" x14ac:dyDescent="0.2">
      <c r="B60" s="173"/>
      <c r="C60" s="63"/>
      <c r="D60" s="26"/>
      <c r="E60" s="26" t="s">
        <v>106</v>
      </c>
      <c r="F60" s="26" t="s">
        <v>137</v>
      </c>
      <c r="G60" s="26"/>
      <c r="H60" s="26" t="s">
        <v>108</v>
      </c>
      <c r="I60" s="68"/>
      <c r="J60" s="30"/>
      <c r="K60" s="30"/>
      <c r="L60" s="30"/>
      <c r="M60" s="30"/>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2"/>
    </row>
    <row r="61" spans="2:94" x14ac:dyDescent="0.2">
      <c r="B61" s="173"/>
      <c r="C61" s="63"/>
      <c r="D61" s="26"/>
      <c r="E61" s="26" t="s">
        <v>106</v>
      </c>
      <c r="F61" s="26" t="s">
        <v>138</v>
      </c>
      <c r="G61" s="26"/>
      <c r="H61" s="26" t="s">
        <v>108</v>
      </c>
      <c r="I61" s="68"/>
      <c r="J61" s="30"/>
      <c r="K61" s="30"/>
      <c r="L61" s="30"/>
      <c r="M61" s="30"/>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2"/>
    </row>
    <row r="62" spans="2:94" x14ac:dyDescent="0.2">
      <c r="B62" s="173"/>
      <c r="C62" s="63"/>
      <c r="D62" s="26"/>
      <c r="E62" s="26" t="s">
        <v>106</v>
      </c>
      <c r="F62" s="26" t="s">
        <v>139</v>
      </c>
      <c r="G62" s="26"/>
      <c r="H62" s="26" t="s">
        <v>108</v>
      </c>
      <c r="I62" s="68"/>
      <c r="J62" s="30"/>
      <c r="K62" s="30"/>
      <c r="L62" s="30"/>
      <c r="M62" s="30"/>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2"/>
    </row>
    <row r="63" spans="2:94" x14ac:dyDescent="0.2">
      <c r="B63" s="173"/>
      <c r="C63" s="63"/>
      <c r="D63" s="26"/>
      <c r="E63" s="26" t="s">
        <v>106</v>
      </c>
      <c r="F63" s="26" t="s">
        <v>140</v>
      </c>
      <c r="G63" s="26"/>
      <c r="H63" s="26" t="s">
        <v>108</v>
      </c>
      <c r="I63" s="68"/>
      <c r="J63" s="30"/>
      <c r="K63" s="30"/>
      <c r="L63" s="30"/>
      <c r="M63" s="30"/>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2"/>
    </row>
    <row r="64" spans="2:94" x14ac:dyDescent="0.2">
      <c r="B64" s="173"/>
      <c r="C64" s="63"/>
      <c r="D64" s="26"/>
      <c r="E64" s="26" t="s">
        <v>106</v>
      </c>
      <c r="F64" s="26" t="s">
        <v>141</v>
      </c>
      <c r="G64" s="26"/>
      <c r="H64" s="26" t="s">
        <v>108</v>
      </c>
      <c r="I64" s="68"/>
      <c r="J64" s="30"/>
      <c r="K64" s="30"/>
      <c r="L64" s="30"/>
      <c r="M64" s="30"/>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2"/>
    </row>
    <row r="65" spans="2:94" x14ac:dyDescent="0.2">
      <c r="B65" s="173"/>
      <c r="C65" s="63"/>
      <c r="D65" s="26"/>
      <c r="E65" s="26" t="s">
        <v>106</v>
      </c>
      <c r="F65" s="26" t="s">
        <v>142</v>
      </c>
      <c r="G65" s="26"/>
      <c r="H65" s="26" t="s">
        <v>108</v>
      </c>
      <c r="I65" s="68"/>
      <c r="J65" s="30"/>
      <c r="K65" s="30"/>
      <c r="L65" s="30"/>
      <c r="M65" s="30"/>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2"/>
    </row>
    <row r="66" spans="2:94" x14ac:dyDescent="0.2">
      <c r="B66" s="173"/>
      <c r="C66" s="63"/>
      <c r="D66" s="26"/>
      <c r="E66" s="26" t="s">
        <v>106</v>
      </c>
      <c r="F66" s="26" t="s">
        <v>143</v>
      </c>
      <c r="G66" s="26"/>
      <c r="H66" s="26" t="s">
        <v>108</v>
      </c>
      <c r="I66" s="30"/>
      <c r="J66" s="30"/>
      <c r="K66" s="30"/>
      <c r="L66" s="30"/>
      <c r="M66" s="30"/>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2"/>
    </row>
    <row r="67" spans="2:94" x14ac:dyDescent="0.2">
      <c r="B67" s="173"/>
      <c r="C67" s="63"/>
      <c r="D67" s="26"/>
      <c r="E67" s="26" t="s">
        <v>106</v>
      </c>
      <c r="F67" s="26" t="s">
        <v>144</v>
      </c>
      <c r="G67" s="26"/>
      <c r="H67" s="26" t="s">
        <v>108</v>
      </c>
      <c r="I67" s="30"/>
      <c r="J67" s="30"/>
      <c r="K67" s="30"/>
      <c r="L67" s="30"/>
      <c r="M67" s="30"/>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2"/>
    </row>
    <row r="68" spans="2:94" x14ac:dyDescent="0.2">
      <c r="B68" s="173"/>
      <c r="C68" s="63"/>
      <c r="D68" s="26"/>
      <c r="E68" s="26" t="s">
        <v>106</v>
      </c>
      <c r="F68" s="26" t="s">
        <v>145</v>
      </c>
      <c r="G68" s="26"/>
      <c r="H68" s="26" t="s">
        <v>108</v>
      </c>
      <c r="I68" s="30"/>
      <c r="J68" s="30"/>
      <c r="K68" s="30"/>
      <c r="L68" s="30"/>
      <c r="M68" s="30"/>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2"/>
    </row>
    <row r="69" spans="2:94" x14ac:dyDescent="0.2">
      <c r="B69" s="173"/>
      <c r="C69" s="63"/>
      <c r="D69" s="26"/>
      <c r="E69" s="26" t="s">
        <v>106</v>
      </c>
      <c r="F69" s="26" t="s">
        <v>146</v>
      </c>
      <c r="G69" s="26"/>
      <c r="H69" s="26" t="s">
        <v>108</v>
      </c>
      <c r="I69" s="30"/>
      <c r="J69" s="30"/>
      <c r="K69" s="30"/>
      <c r="L69" s="30"/>
      <c r="M69" s="30"/>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2"/>
    </row>
    <row r="70" spans="2:94" x14ac:dyDescent="0.2">
      <c r="B70" s="173"/>
      <c r="C70" s="63"/>
      <c r="D70" s="26"/>
      <c r="E70" s="26" t="s">
        <v>106</v>
      </c>
      <c r="F70" s="26" t="s">
        <v>147</v>
      </c>
      <c r="G70" s="26"/>
      <c r="H70" s="26" t="s">
        <v>108</v>
      </c>
      <c r="I70" s="30"/>
      <c r="J70" s="30"/>
      <c r="K70" s="30"/>
      <c r="L70" s="30"/>
      <c r="M70" s="30"/>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2"/>
    </row>
    <row r="71" spans="2:94" x14ac:dyDescent="0.2">
      <c r="B71" s="173"/>
      <c r="C71" s="63"/>
      <c r="D71" s="26"/>
      <c r="E71" s="26" t="s">
        <v>106</v>
      </c>
      <c r="F71" s="26" t="s">
        <v>148</v>
      </c>
      <c r="G71" s="26"/>
      <c r="H71" s="26" t="s">
        <v>108</v>
      </c>
      <c r="I71" s="30"/>
      <c r="J71" s="30"/>
      <c r="K71" s="30"/>
      <c r="L71" s="30"/>
      <c r="M71" s="30"/>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2"/>
    </row>
    <row r="72" spans="2:94" x14ac:dyDescent="0.2">
      <c r="B72" s="173"/>
      <c r="C72" s="63"/>
      <c r="D72" s="26"/>
      <c r="E72" s="26" t="s">
        <v>149</v>
      </c>
      <c r="F72" s="26"/>
      <c r="G72" s="26"/>
      <c r="H72" s="26"/>
      <c r="I72" s="30"/>
      <c r="J72" s="30"/>
      <c r="K72" s="30"/>
      <c r="L72" s="30"/>
      <c r="M72" s="30"/>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J72" s="31"/>
      <c r="CK72" s="31"/>
      <c r="CL72" s="31"/>
      <c r="CM72" s="31"/>
      <c r="CN72" s="31"/>
      <c r="CO72" s="31"/>
      <c r="CP72" s="32"/>
    </row>
    <row r="73" spans="2:94" x14ac:dyDescent="0.2">
      <c r="B73" s="173"/>
      <c r="C73" s="69"/>
      <c r="D73" s="31"/>
      <c r="E73" s="26" t="s">
        <v>150</v>
      </c>
      <c r="F73" s="26"/>
      <c r="G73" s="31"/>
      <c r="H73" s="31"/>
      <c r="I73" s="30"/>
      <c r="J73" s="30"/>
      <c r="K73" s="30"/>
      <c r="L73" s="30"/>
      <c r="M73" s="30"/>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c r="CO73" s="31"/>
      <c r="CP73" s="32"/>
    </row>
    <row r="74" spans="2:94" ht="15" thickBot="1" x14ac:dyDescent="0.25">
      <c r="B74" s="174"/>
      <c r="C74" s="70"/>
      <c r="D74" s="71"/>
      <c r="E74" s="72" t="s">
        <v>151</v>
      </c>
      <c r="F74" s="72"/>
      <c r="G74" s="71"/>
      <c r="H74" s="71"/>
      <c r="I74" s="73"/>
      <c r="J74" s="73"/>
      <c r="K74" s="73"/>
      <c r="L74" s="73"/>
      <c r="M74" s="73"/>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c r="BS74" s="71"/>
      <c r="BT74" s="71"/>
      <c r="BU74" s="71"/>
      <c r="BV74" s="71"/>
      <c r="BW74" s="71"/>
      <c r="BX74" s="71"/>
      <c r="BY74" s="71"/>
      <c r="BZ74" s="71"/>
      <c r="CA74" s="71"/>
      <c r="CB74" s="71"/>
      <c r="CC74" s="71"/>
      <c r="CD74" s="71"/>
      <c r="CE74" s="71"/>
      <c r="CF74" s="71"/>
      <c r="CG74" s="71"/>
      <c r="CH74" s="71"/>
      <c r="CI74" s="71"/>
      <c r="CJ74" s="71"/>
      <c r="CK74" s="71"/>
      <c r="CL74" s="71"/>
      <c r="CM74" s="71"/>
      <c r="CN74" s="71"/>
      <c r="CO74" s="71"/>
      <c r="CP74" s="42"/>
    </row>
    <row r="76" spans="2:94" ht="15" thickBot="1" x14ac:dyDescent="0.25"/>
    <row r="77" spans="2:94" ht="15" thickBot="1" x14ac:dyDescent="0.25">
      <c r="B77" s="74" t="s">
        <v>1</v>
      </c>
      <c r="C77" s="4" t="str">
        <f>'[1]TITLE PAGE'!$D$18</f>
        <v>Essex and Suffolk Water</v>
      </c>
      <c r="D77" s="74" t="s">
        <v>2</v>
      </c>
      <c r="E77" s="75"/>
    </row>
    <row r="78" spans="2:94" ht="15" thickBot="1" x14ac:dyDescent="0.25">
      <c r="B78" s="9"/>
      <c r="C78" s="9"/>
      <c r="D78" s="9"/>
      <c r="E78" s="9"/>
    </row>
    <row r="79" spans="2:94" ht="15.75" thickBot="1" x14ac:dyDescent="0.25">
      <c r="B79" s="163" t="s">
        <v>152</v>
      </c>
      <c r="C79" s="164"/>
      <c r="D79" s="76" t="s">
        <v>153</v>
      </c>
      <c r="E79" s="76" t="s">
        <v>153</v>
      </c>
      <c r="F79" s="77"/>
      <c r="G79" s="77"/>
      <c r="H79" s="77"/>
      <c r="I79" s="77"/>
      <c r="J79" s="77"/>
      <c r="K79" s="77"/>
      <c r="L79" s="78"/>
      <c r="M79" s="77"/>
    </row>
    <row r="80" spans="2:94" x14ac:dyDescent="0.2">
      <c r="B80" s="79" t="s">
        <v>154</v>
      </c>
      <c r="C80" s="80"/>
      <c r="D80" s="81"/>
      <c r="E80" s="35"/>
      <c r="F80" s="77"/>
      <c r="G80" s="77"/>
      <c r="H80" s="77"/>
      <c r="I80" s="77"/>
      <c r="J80" s="77"/>
      <c r="K80" s="77"/>
      <c r="L80" s="78"/>
      <c r="M80" s="77"/>
    </row>
    <row r="81" spans="2:13" x14ac:dyDescent="0.2">
      <c r="B81" s="82" t="s">
        <v>155</v>
      </c>
      <c r="C81" s="77" t="s">
        <v>156</v>
      </c>
      <c r="D81" s="83">
        <f>3.5%</f>
        <v>3.5000000000000003E-2</v>
      </c>
      <c r="E81" s="35"/>
      <c r="F81" s="77"/>
      <c r="G81" s="77"/>
      <c r="H81" s="77"/>
      <c r="I81" s="77"/>
      <c r="J81" s="77"/>
      <c r="K81" s="77"/>
      <c r="L81" s="78"/>
      <c r="M81" s="77"/>
    </row>
    <row r="82" spans="2:13" x14ac:dyDescent="0.2">
      <c r="B82" s="82" t="s">
        <v>157</v>
      </c>
      <c r="C82" s="77" t="s">
        <v>158</v>
      </c>
      <c r="D82" s="83">
        <v>2.92E-2</v>
      </c>
      <c r="E82" s="35"/>
      <c r="F82" s="77"/>
      <c r="G82" s="77"/>
      <c r="H82" s="77"/>
      <c r="I82" s="77"/>
      <c r="J82" s="77"/>
      <c r="K82" s="77"/>
      <c r="L82" s="78"/>
      <c r="M82" s="77"/>
    </row>
    <row r="83" spans="2:13" x14ac:dyDescent="0.2">
      <c r="B83" s="82" t="s">
        <v>159</v>
      </c>
      <c r="C83" s="77" t="s">
        <v>160</v>
      </c>
      <c r="D83" s="84">
        <v>5</v>
      </c>
      <c r="E83" s="35"/>
      <c r="F83" s="77"/>
      <c r="G83" s="77"/>
      <c r="H83" s="77"/>
      <c r="I83" s="77"/>
      <c r="J83" s="77"/>
      <c r="K83" s="77"/>
      <c r="L83" s="78"/>
      <c r="M83" s="77"/>
    </row>
    <row r="84" spans="2:13" x14ac:dyDescent="0.2">
      <c r="B84" s="82" t="s">
        <v>161</v>
      </c>
      <c r="C84" s="77" t="s">
        <v>162</v>
      </c>
      <c r="D84" s="85">
        <v>1000</v>
      </c>
      <c r="E84" s="35"/>
      <c r="F84" s="77"/>
      <c r="G84" s="77"/>
      <c r="H84" s="77"/>
      <c r="I84" s="77"/>
      <c r="J84" s="77"/>
      <c r="K84" s="77"/>
      <c r="L84" s="78"/>
      <c r="M84" s="77"/>
    </row>
    <row r="85" spans="2:13" x14ac:dyDescent="0.2">
      <c r="B85" s="86" t="s">
        <v>163</v>
      </c>
      <c r="C85" s="87" t="s">
        <v>164</v>
      </c>
      <c r="D85" s="88">
        <f>1/D83</f>
        <v>0.2</v>
      </c>
      <c r="E85" s="35"/>
      <c r="F85" s="77"/>
      <c r="G85" s="77"/>
      <c r="H85" s="77"/>
      <c r="I85" s="77"/>
      <c r="J85" s="77"/>
      <c r="K85" s="77"/>
      <c r="L85" s="78"/>
      <c r="M85" s="77"/>
    </row>
    <row r="86" spans="2:13" x14ac:dyDescent="0.2">
      <c r="B86" s="78"/>
      <c r="C86" s="77"/>
      <c r="D86" s="77"/>
      <c r="E86" s="77"/>
      <c r="F86" s="77"/>
      <c r="G86" s="77"/>
      <c r="H86" s="77"/>
      <c r="I86" s="77"/>
      <c r="J86" s="77"/>
      <c r="K86" s="77"/>
      <c r="L86" s="78"/>
      <c r="M86" s="77"/>
    </row>
    <row r="87" spans="2:13" ht="15" thickBot="1" x14ac:dyDescent="0.25">
      <c r="B87" s="78"/>
      <c r="C87" s="77"/>
      <c r="D87" s="77"/>
      <c r="E87" s="89">
        <v>1</v>
      </c>
      <c r="F87" s="89">
        <v>2</v>
      </c>
      <c r="G87" s="89">
        <v>3</v>
      </c>
      <c r="H87" s="89">
        <v>4</v>
      </c>
      <c r="I87" s="89">
        <v>5</v>
      </c>
      <c r="K87" s="77"/>
      <c r="L87" s="78"/>
      <c r="M87" s="77"/>
    </row>
    <row r="88" spans="2:13" x14ac:dyDescent="0.2">
      <c r="B88" s="90"/>
      <c r="C88" s="91"/>
      <c r="D88" s="91"/>
      <c r="E88" s="92" t="s">
        <v>165</v>
      </c>
      <c r="F88" s="92" t="s">
        <v>166</v>
      </c>
      <c r="G88" s="92" t="s">
        <v>167</v>
      </c>
      <c r="H88" s="92" t="s">
        <v>168</v>
      </c>
      <c r="I88" s="93" t="s">
        <v>169</v>
      </c>
      <c r="J88" s="77"/>
      <c r="K88" s="153" t="s">
        <v>170</v>
      </c>
      <c r="L88" s="154"/>
      <c r="M88" s="77"/>
    </row>
    <row r="89" spans="2:13" ht="15" thickBot="1" x14ac:dyDescent="0.25">
      <c r="B89" s="94" t="s">
        <v>171</v>
      </c>
      <c r="C89" s="95" t="s">
        <v>105</v>
      </c>
      <c r="D89" s="95"/>
      <c r="E89" s="96">
        <f>1/((1+$D$81)^(E87))</f>
        <v>0.96618357487922713</v>
      </c>
      <c r="F89" s="96">
        <f t="shared" ref="F89:I89" si="15">1/((1+$D$81)^(F87))</f>
        <v>0.93351070036640305</v>
      </c>
      <c r="G89" s="96">
        <f t="shared" si="15"/>
        <v>0.90194270566802237</v>
      </c>
      <c r="H89" s="96">
        <f t="shared" si="15"/>
        <v>0.87144222769857238</v>
      </c>
      <c r="I89" s="96">
        <f t="shared" si="15"/>
        <v>0.84197316685852419</v>
      </c>
      <c r="J89" s="77"/>
      <c r="K89" s="155" t="s">
        <v>172</v>
      </c>
      <c r="L89" s="156"/>
      <c r="M89" s="77"/>
    </row>
    <row r="90" spans="2:13" ht="15" thickBot="1" x14ac:dyDescent="0.25">
      <c r="B90" s="78"/>
      <c r="C90" s="77"/>
      <c r="D90" s="77"/>
      <c r="E90" s="77"/>
      <c r="F90" s="77"/>
      <c r="G90" s="77"/>
      <c r="H90" s="77"/>
      <c r="I90" s="77"/>
      <c r="J90" s="77"/>
      <c r="K90" s="97"/>
      <c r="L90" s="98"/>
      <c r="M90" s="77"/>
    </row>
    <row r="91" spans="2:13" x14ac:dyDescent="0.2">
      <c r="B91" s="99" t="s">
        <v>173</v>
      </c>
      <c r="C91" s="100"/>
      <c r="D91" s="100"/>
      <c r="E91" s="101"/>
      <c r="F91" s="101"/>
      <c r="G91" s="101"/>
      <c r="H91" s="101"/>
      <c r="I91" s="102"/>
      <c r="J91" s="77"/>
      <c r="K91" s="97"/>
      <c r="L91" s="98"/>
      <c r="M91" s="77"/>
    </row>
    <row r="92" spans="2:13" x14ac:dyDescent="0.2">
      <c r="B92" s="103"/>
      <c r="C92" s="104"/>
      <c r="D92" s="105" t="s">
        <v>174</v>
      </c>
      <c r="E92" s="106" t="s">
        <v>165</v>
      </c>
      <c r="F92" s="106" t="s">
        <v>166</v>
      </c>
      <c r="G92" s="106" t="s">
        <v>167</v>
      </c>
      <c r="H92" s="106" t="s">
        <v>168</v>
      </c>
      <c r="I92" s="107" t="s">
        <v>169</v>
      </c>
      <c r="J92" s="77"/>
      <c r="K92" s="97"/>
      <c r="L92" s="98"/>
      <c r="M92" s="77"/>
    </row>
    <row r="93" spans="2:13" x14ac:dyDescent="0.2">
      <c r="B93" s="97" t="s">
        <v>175</v>
      </c>
      <c r="C93" s="77" t="s">
        <v>176</v>
      </c>
      <c r="D93" s="108" t="s">
        <v>177</v>
      </c>
      <c r="E93" s="109">
        <f>D84</f>
        <v>1000</v>
      </c>
      <c r="F93" s="109">
        <f>E95</f>
        <v>800</v>
      </c>
      <c r="G93" s="109">
        <f>F95</f>
        <v>600</v>
      </c>
      <c r="H93" s="109">
        <f>G95</f>
        <v>400</v>
      </c>
      <c r="I93" s="110">
        <f>H95</f>
        <v>200</v>
      </c>
      <c r="J93" s="77"/>
      <c r="K93" s="157" t="s">
        <v>178</v>
      </c>
      <c r="L93" s="158"/>
      <c r="M93" s="77"/>
    </row>
    <row r="94" spans="2:13" x14ac:dyDescent="0.2">
      <c r="B94" s="97" t="s">
        <v>179</v>
      </c>
      <c r="C94" s="77" t="s">
        <v>180</v>
      </c>
      <c r="D94" s="108" t="s">
        <v>177</v>
      </c>
      <c r="E94" s="109">
        <f>$E$93*$D$85</f>
        <v>200</v>
      </c>
      <c r="F94" s="109">
        <f>$E$93*$D$85</f>
        <v>200</v>
      </c>
      <c r="G94" s="109">
        <f>$E$93*$D$85</f>
        <v>200</v>
      </c>
      <c r="H94" s="109">
        <f>$E$93*$D$85</f>
        <v>200</v>
      </c>
      <c r="I94" s="110">
        <f>$E$93*$D$85</f>
        <v>200</v>
      </c>
      <c r="J94" s="77"/>
      <c r="K94" s="159" t="s">
        <v>181</v>
      </c>
      <c r="L94" s="160"/>
      <c r="M94" s="77"/>
    </row>
    <row r="95" spans="2:13" x14ac:dyDescent="0.2">
      <c r="B95" s="97" t="s">
        <v>182</v>
      </c>
      <c r="C95" s="77" t="s">
        <v>183</v>
      </c>
      <c r="D95" s="108" t="s">
        <v>177</v>
      </c>
      <c r="E95" s="109">
        <f>E93-E94</f>
        <v>800</v>
      </c>
      <c r="F95" s="109">
        <f>F93-F94</f>
        <v>600</v>
      </c>
      <c r="G95" s="109">
        <f>G93-G94</f>
        <v>400</v>
      </c>
      <c r="H95" s="109">
        <f>H93-H94</f>
        <v>200</v>
      </c>
      <c r="I95" s="110">
        <f>I93-I94</f>
        <v>0</v>
      </c>
      <c r="J95" s="77"/>
      <c r="K95" s="161" t="s">
        <v>184</v>
      </c>
      <c r="L95" s="162"/>
      <c r="M95" s="77"/>
    </row>
    <row r="96" spans="2:13" x14ac:dyDescent="0.2">
      <c r="B96" s="97" t="s">
        <v>185</v>
      </c>
      <c r="C96" s="77" t="s">
        <v>186</v>
      </c>
      <c r="D96" s="108" t="s">
        <v>177</v>
      </c>
      <c r="E96" s="109">
        <f>AVERAGE(E93,E95)</f>
        <v>900</v>
      </c>
      <c r="F96" s="109">
        <f>AVERAGE(F93,F95)</f>
        <v>700</v>
      </c>
      <c r="G96" s="109">
        <f>AVERAGE(G93,G95)</f>
        <v>500</v>
      </c>
      <c r="H96" s="109">
        <f>AVERAGE(H93,H95)</f>
        <v>300</v>
      </c>
      <c r="I96" s="110">
        <f>AVERAGE(I93,I95)</f>
        <v>100</v>
      </c>
      <c r="J96" s="77"/>
      <c r="K96" s="161" t="s">
        <v>187</v>
      </c>
      <c r="L96" s="162"/>
      <c r="M96" s="77"/>
    </row>
    <row r="97" spans="2:13" x14ac:dyDescent="0.2">
      <c r="B97" s="97" t="s">
        <v>188</v>
      </c>
      <c r="C97" s="77" t="s">
        <v>103</v>
      </c>
      <c r="D97" s="108" t="s">
        <v>177</v>
      </c>
      <c r="E97" s="109">
        <f>(E96*($D$82))+E94</f>
        <v>226.28</v>
      </c>
      <c r="F97" s="109">
        <f>(F96*($D$82))+F94</f>
        <v>220.44</v>
      </c>
      <c r="G97" s="109">
        <f>(G96*($D$82))+G94</f>
        <v>214.6</v>
      </c>
      <c r="H97" s="109">
        <f>(H96*($D$82))+H94</f>
        <v>208.76</v>
      </c>
      <c r="I97" s="110">
        <f>(I96*($D$82))+I94</f>
        <v>202.92</v>
      </c>
      <c r="J97" s="77"/>
      <c r="K97" s="142" t="s">
        <v>189</v>
      </c>
      <c r="L97" s="143"/>
      <c r="M97" s="77"/>
    </row>
    <row r="98" spans="2:13" x14ac:dyDescent="0.2">
      <c r="B98" s="97" t="s">
        <v>190</v>
      </c>
      <c r="C98" s="77" t="s">
        <v>191</v>
      </c>
      <c r="D98" s="108" t="s">
        <v>177</v>
      </c>
      <c r="E98" s="109">
        <f>E97*E89</f>
        <v>218.62801932367151</v>
      </c>
      <c r="F98" s="109">
        <f>F97*F89</f>
        <v>205.78309878876988</v>
      </c>
      <c r="G98" s="109">
        <f>G97*G89</f>
        <v>193.55690463635759</v>
      </c>
      <c r="H98" s="109">
        <f>H97*H89</f>
        <v>181.92227945435397</v>
      </c>
      <c r="I98" s="110">
        <f>I97*I89</f>
        <v>170.85319501893173</v>
      </c>
      <c r="J98" s="77"/>
      <c r="K98" s="142" t="s">
        <v>192</v>
      </c>
      <c r="L98" s="143"/>
      <c r="M98" s="77"/>
    </row>
    <row r="99" spans="2:13" x14ac:dyDescent="0.2">
      <c r="B99" s="97"/>
      <c r="C99" s="77"/>
      <c r="D99" s="108"/>
      <c r="E99" s="109"/>
      <c r="F99" s="109"/>
      <c r="G99" s="109"/>
      <c r="H99" s="109"/>
      <c r="I99" s="110"/>
      <c r="J99" s="77"/>
      <c r="K99" s="97"/>
      <c r="L99" s="98"/>
      <c r="M99" s="77"/>
    </row>
    <row r="100" spans="2:13" x14ac:dyDescent="0.2">
      <c r="B100" s="97" t="s">
        <v>193</v>
      </c>
      <c r="C100" s="111" t="s">
        <v>194</v>
      </c>
      <c r="D100" s="112" t="s">
        <v>177</v>
      </c>
      <c r="E100" s="113">
        <f>SUM(E98:I98)</f>
        <v>970.74349722208467</v>
      </c>
      <c r="F100" s="109"/>
      <c r="G100" s="109"/>
      <c r="H100" s="109"/>
      <c r="I100" s="110"/>
      <c r="J100" s="77"/>
      <c r="K100" s="142" t="s">
        <v>195</v>
      </c>
      <c r="L100" s="143"/>
      <c r="M100" s="77"/>
    </row>
    <row r="101" spans="2:13" ht="15" thickBot="1" x14ac:dyDescent="0.25">
      <c r="B101" s="114"/>
      <c r="C101" s="95"/>
      <c r="D101" s="115"/>
      <c r="E101" s="95"/>
      <c r="F101" s="95"/>
      <c r="G101" s="95"/>
      <c r="H101" s="95"/>
      <c r="I101" s="116"/>
      <c r="J101" s="77"/>
      <c r="K101" s="94"/>
      <c r="L101" s="116"/>
      <c r="M101" s="77"/>
    </row>
    <row r="102" spans="2:13" x14ac:dyDescent="0.2">
      <c r="B102" s="78"/>
      <c r="C102" s="77"/>
      <c r="D102" s="77"/>
      <c r="E102" s="77"/>
      <c r="F102" s="77"/>
      <c r="G102" s="77"/>
      <c r="H102" s="77"/>
      <c r="I102" s="77"/>
      <c r="J102" s="77"/>
      <c r="K102" s="78"/>
      <c r="L102" s="77"/>
      <c r="M102" s="77"/>
    </row>
    <row r="103" spans="2:13" ht="15" thickBot="1" x14ac:dyDescent="0.25">
      <c r="B103" s="78"/>
      <c r="C103" s="77"/>
      <c r="D103" s="77"/>
      <c r="E103" s="77"/>
      <c r="F103" s="77"/>
      <c r="G103" s="77"/>
      <c r="H103" s="77"/>
      <c r="I103" s="77"/>
      <c r="J103" s="77"/>
      <c r="K103" s="78"/>
      <c r="L103" s="77"/>
      <c r="M103" s="77"/>
    </row>
    <row r="104" spans="2:13" x14ac:dyDescent="0.2">
      <c r="B104" s="144" t="s">
        <v>196</v>
      </c>
      <c r="C104" s="145"/>
      <c r="D104" s="145"/>
      <c r="E104" s="145"/>
      <c r="F104" s="145"/>
      <c r="G104" s="145"/>
      <c r="H104" s="145"/>
      <c r="I104" s="146"/>
      <c r="J104" s="77"/>
      <c r="K104" s="78"/>
      <c r="L104" s="77"/>
      <c r="M104" s="77"/>
    </row>
    <row r="105" spans="2:13" x14ac:dyDescent="0.2">
      <c r="B105" s="147"/>
      <c r="C105" s="148"/>
      <c r="D105" s="148"/>
      <c r="E105" s="148"/>
      <c r="F105" s="148"/>
      <c r="G105" s="148"/>
      <c r="H105" s="148"/>
      <c r="I105" s="149"/>
      <c r="K105" s="77"/>
      <c r="L105" s="78"/>
      <c r="M105" s="77"/>
    </row>
    <row r="106" spans="2:13" x14ac:dyDescent="0.2">
      <c r="B106" s="147"/>
      <c r="C106" s="148"/>
      <c r="D106" s="148"/>
      <c r="E106" s="148"/>
      <c r="F106" s="148"/>
      <c r="G106" s="148"/>
      <c r="H106" s="148"/>
      <c r="I106" s="149"/>
    </row>
    <row r="107" spans="2:13" x14ac:dyDescent="0.2">
      <c r="B107" s="147"/>
      <c r="C107" s="148"/>
      <c r="D107" s="148"/>
      <c r="E107" s="148"/>
      <c r="F107" s="148"/>
      <c r="G107" s="148"/>
      <c r="H107" s="148"/>
      <c r="I107" s="149"/>
    </row>
    <row r="108" spans="2:13" x14ac:dyDescent="0.2">
      <c r="B108" s="147"/>
      <c r="C108" s="148"/>
      <c r="D108" s="148"/>
      <c r="E108" s="148"/>
      <c r="F108" s="148"/>
      <c r="G108" s="148"/>
      <c r="H108" s="148"/>
      <c r="I108" s="149"/>
    </row>
    <row r="109" spans="2:13" x14ac:dyDescent="0.2">
      <c r="B109" s="147"/>
      <c r="C109" s="148"/>
      <c r="D109" s="148"/>
      <c r="E109" s="148"/>
      <c r="F109" s="148"/>
      <c r="G109" s="148"/>
      <c r="H109" s="148"/>
      <c r="I109" s="149"/>
    </row>
    <row r="110" spans="2:13" x14ac:dyDescent="0.2">
      <c r="B110" s="147"/>
      <c r="C110" s="148"/>
      <c r="D110" s="148"/>
      <c r="E110" s="148"/>
      <c r="F110" s="148"/>
      <c r="G110" s="148"/>
      <c r="H110" s="148"/>
      <c r="I110" s="149"/>
    </row>
    <row r="111" spans="2:13" x14ac:dyDescent="0.2">
      <c r="B111" s="147"/>
      <c r="C111" s="148"/>
      <c r="D111" s="148"/>
      <c r="E111" s="148"/>
      <c r="F111" s="148"/>
      <c r="G111" s="148"/>
      <c r="H111" s="148"/>
      <c r="I111" s="149"/>
    </row>
    <row r="112" spans="2:13" x14ac:dyDescent="0.2">
      <c r="B112" s="147"/>
      <c r="C112" s="148"/>
      <c r="D112" s="148"/>
      <c r="E112" s="148"/>
      <c r="F112" s="148"/>
      <c r="G112" s="148"/>
      <c r="H112" s="148"/>
      <c r="I112" s="149"/>
    </row>
    <row r="113" spans="2:9" x14ac:dyDescent="0.2">
      <c r="B113" s="147"/>
      <c r="C113" s="148"/>
      <c r="D113" s="148"/>
      <c r="E113" s="148"/>
      <c r="F113" s="148"/>
      <c r="G113" s="148"/>
      <c r="H113" s="148"/>
      <c r="I113" s="149"/>
    </row>
    <row r="114" spans="2:9" x14ac:dyDescent="0.2">
      <c r="B114" s="147"/>
      <c r="C114" s="148"/>
      <c r="D114" s="148"/>
      <c r="E114" s="148"/>
      <c r="F114" s="148"/>
      <c r="G114" s="148"/>
      <c r="H114" s="148"/>
      <c r="I114" s="149"/>
    </row>
    <row r="115" spans="2:9" x14ac:dyDescent="0.2">
      <c r="B115" s="147"/>
      <c r="C115" s="148"/>
      <c r="D115" s="148"/>
      <c r="E115" s="148"/>
      <c r="F115" s="148"/>
      <c r="G115" s="148"/>
      <c r="H115" s="148"/>
      <c r="I115" s="149"/>
    </row>
    <row r="116" spans="2:9" x14ac:dyDescent="0.2">
      <c r="B116" s="147"/>
      <c r="C116" s="148"/>
      <c r="D116" s="148"/>
      <c r="E116" s="148"/>
      <c r="F116" s="148"/>
      <c r="G116" s="148"/>
      <c r="H116" s="148"/>
      <c r="I116" s="149"/>
    </row>
    <row r="117" spans="2:9" x14ac:dyDescent="0.2">
      <c r="B117" s="147"/>
      <c r="C117" s="148"/>
      <c r="D117" s="148"/>
      <c r="E117" s="148"/>
      <c r="F117" s="148"/>
      <c r="G117" s="148"/>
      <c r="H117" s="148"/>
      <c r="I117" s="149"/>
    </row>
    <row r="118" spans="2:9" x14ac:dyDescent="0.2">
      <c r="B118" s="147"/>
      <c r="C118" s="148"/>
      <c r="D118" s="148"/>
      <c r="E118" s="148"/>
      <c r="F118" s="148"/>
      <c r="G118" s="148"/>
      <c r="H118" s="148"/>
      <c r="I118" s="149"/>
    </row>
    <row r="119" spans="2:9" x14ac:dyDescent="0.2">
      <c r="B119" s="147"/>
      <c r="C119" s="148"/>
      <c r="D119" s="148"/>
      <c r="E119" s="148"/>
      <c r="F119" s="148"/>
      <c r="G119" s="148"/>
      <c r="H119" s="148"/>
      <c r="I119" s="149"/>
    </row>
    <row r="120" spans="2:9" x14ac:dyDescent="0.2">
      <c r="B120" s="147"/>
      <c r="C120" s="148"/>
      <c r="D120" s="148"/>
      <c r="E120" s="148"/>
      <c r="F120" s="148"/>
      <c r="G120" s="148"/>
      <c r="H120" s="148"/>
      <c r="I120" s="149"/>
    </row>
    <row r="121" spans="2:9" x14ac:dyDescent="0.2">
      <c r="B121" s="147"/>
      <c r="C121" s="148"/>
      <c r="D121" s="148"/>
      <c r="E121" s="148"/>
      <c r="F121" s="148"/>
      <c r="G121" s="148"/>
      <c r="H121" s="148"/>
      <c r="I121" s="149"/>
    </row>
    <row r="122" spans="2:9" x14ac:dyDescent="0.2">
      <c r="B122" s="147"/>
      <c r="C122" s="148"/>
      <c r="D122" s="148"/>
      <c r="E122" s="148"/>
      <c r="F122" s="148"/>
      <c r="G122" s="148"/>
      <c r="H122" s="148"/>
      <c r="I122" s="149"/>
    </row>
    <row r="123" spans="2:9" x14ac:dyDescent="0.2">
      <c r="B123" s="147"/>
      <c r="C123" s="148"/>
      <c r="D123" s="148"/>
      <c r="E123" s="148"/>
      <c r="F123" s="148"/>
      <c r="G123" s="148"/>
      <c r="H123" s="148"/>
      <c r="I123" s="149"/>
    </row>
    <row r="124" spans="2:9" x14ac:dyDescent="0.2">
      <c r="B124" s="147"/>
      <c r="C124" s="148"/>
      <c r="D124" s="148"/>
      <c r="E124" s="148"/>
      <c r="F124" s="148"/>
      <c r="G124" s="148"/>
      <c r="H124" s="148"/>
      <c r="I124" s="149"/>
    </row>
    <row r="125" spans="2:9" x14ac:dyDescent="0.2">
      <c r="B125" s="147"/>
      <c r="C125" s="148"/>
      <c r="D125" s="148"/>
      <c r="E125" s="148"/>
      <c r="F125" s="148"/>
      <c r="G125" s="148"/>
      <c r="H125" s="148"/>
      <c r="I125" s="149"/>
    </row>
    <row r="126" spans="2:9" x14ac:dyDescent="0.2">
      <c r="B126" s="147"/>
      <c r="C126" s="148"/>
      <c r="D126" s="148"/>
      <c r="E126" s="148"/>
      <c r="F126" s="148"/>
      <c r="G126" s="148"/>
      <c r="H126" s="148"/>
      <c r="I126" s="149"/>
    </row>
    <row r="127" spans="2:9" x14ac:dyDescent="0.2">
      <c r="B127" s="147"/>
      <c r="C127" s="148"/>
      <c r="D127" s="148"/>
      <c r="E127" s="148"/>
      <c r="F127" s="148"/>
      <c r="G127" s="148"/>
      <c r="H127" s="148"/>
      <c r="I127" s="149"/>
    </row>
    <row r="128" spans="2:9" ht="15" thickBot="1" x14ac:dyDescent="0.25">
      <c r="B128" s="150"/>
      <c r="C128" s="151"/>
      <c r="D128" s="151"/>
      <c r="E128" s="151"/>
      <c r="F128" s="151"/>
      <c r="G128" s="151"/>
      <c r="H128" s="151"/>
      <c r="I128" s="152"/>
    </row>
  </sheetData>
  <mergeCells count="16">
    <mergeCell ref="B79:C79"/>
    <mergeCell ref="B5:C5"/>
    <mergeCell ref="B7:B15"/>
    <mergeCell ref="I15:M15"/>
    <mergeCell ref="B32:C32"/>
    <mergeCell ref="B34:B74"/>
    <mergeCell ref="K97:L97"/>
    <mergeCell ref="K98:L98"/>
    <mergeCell ref="K100:L100"/>
    <mergeCell ref="B104:I128"/>
    <mergeCell ref="K88:L88"/>
    <mergeCell ref="K89:L89"/>
    <mergeCell ref="K93:L93"/>
    <mergeCell ref="K94:L94"/>
    <mergeCell ref="K95:L95"/>
    <mergeCell ref="K96:L96"/>
  </mergeCells>
  <dataValidations count="4">
    <dataValidation type="list" allowBlank="1" showInputMessage="1" showErrorMessage="1" sqref="F34:G35" xr:uid="{D0A4F14D-FE47-4E76-B8B8-D8A215BE53A2}">
      <formula1>INDIRECT(IFERROR(RIGHT(#REF!,LEN(#REF!)-FIND(" ",#REF!)),#REF!)&amp;"Subs")</formula1>
    </dataValidation>
    <dataValidation type="list" allowBlank="1" showInputMessage="1" showErrorMessage="1" sqref="F36:G54" xr:uid="{D85B548C-5816-49DB-B001-3311E1207A40}">
      <formula1>INDIRECT(IFERROR(RIGHT($C36,LEN($C36)-FIND(" ",$C36)),$C36)&amp;"Subs")</formula1>
    </dataValidation>
    <dataValidation type="list" allowBlank="1" showInputMessage="1" showErrorMessage="1" sqref="H31:H32 H12:H13 H34:H72" xr:uid="{3CC51900-AE96-4C74-AE89-BFBE803695AD}">
      <formula1>"Fixed,Variable"</formula1>
    </dataValidation>
    <dataValidation type="list" allowBlank="1" showInputMessage="1" showErrorMessage="1" sqref="F72:F74 E31:E32 E12:E13 E34:E74" xr:uid="{31D2FE49-D980-42B6-8D84-6CCDF0A691CE}">
      <formula1>Variables</formula1>
    </dataValidation>
  </dataValidations>
  <hyperlinks>
    <hyperlink ref="G3" location="'TITLE PAGE'!A1" display="Back to title page" xr:uid="{F0160C7E-CC85-427B-BD09-8CE39F882BE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F80C6-376F-47B5-9C40-311B1B529528}">
  <dimension ref="A1:CP126"/>
  <sheetViews>
    <sheetView zoomScale="70" zoomScaleNormal="70" workbookViewId="0">
      <selection activeCell="O8" sqref="O8"/>
    </sheetView>
  </sheetViews>
  <sheetFormatPr defaultColWidth="11.85546875" defaultRowHeight="14.25" x14ac:dyDescent="0.2"/>
  <cols>
    <col min="1" max="1" width="33.140625" style="2" bestFit="1" customWidth="1"/>
    <col min="2" max="2" width="67.85546875" style="2" bestFit="1" customWidth="1"/>
    <col min="3" max="3" width="24.85546875" style="2" bestFit="1" customWidth="1"/>
    <col min="4" max="4" width="18.140625" style="2" bestFit="1" customWidth="1"/>
    <col min="5" max="5" width="17.28515625" style="2" bestFit="1" customWidth="1"/>
    <col min="6" max="6" width="59.28515625" style="2" bestFit="1" customWidth="1"/>
    <col min="7" max="7" width="19.7109375" style="2" bestFit="1" customWidth="1"/>
    <col min="8" max="8" width="21.5703125" style="2" bestFit="1" customWidth="1"/>
    <col min="9" max="9" width="16.7109375" style="2" bestFit="1" customWidth="1"/>
    <col min="10" max="10" width="8.7109375" style="2" bestFit="1" customWidth="1"/>
    <col min="11" max="11" width="8.5703125" style="2" bestFit="1" customWidth="1"/>
    <col min="12" max="19" width="11.5703125" style="2" bestFit="1" customWidth="1"/>
    <col min="20" max="21" width="11.140625" style="2" bestFit="1" customWidth="1"/>
    <col min="22" max="29" width="11.5703125" style="2" bestFit="1" customWidth="1"/>
    <col min="30" max="31" width="11.140625" style="2" bestFit="1" customWidth="1"/>
    <col min="32" max="39" width="11.5703125" style="2" bestFit="1" customWidth="1"/>
    <col min="40" max="41" width="11.140625" style="2" bestFit="1" customWidth="1"/>
    <col min="42" max="49" width="11.5703125" style="2" bestFit="1" customWidth="1"/>
    <col min="50" max="51" width="11.140625" style="2" bestFit="1" customWidth="1"/>
    <col min="52" max="59" width="11.5703125" style="2" bestFit="1" customWidth="1"/>
    <col min="60" max="61" width="11.140625" style="2" bestFit="1" customWidth="1"/>
    <col min="62" max="69" width="11.5703125" style="2" bestFit="1" customWidth="1"/>
    <col min="70" max="71" width="11.140625" style="2" bestFit="1" customWidth="1"/>
    <col min="72" max="79" width="11.5703125" style="2" bestFit="1" customWidth="1"/>
    <col min="80" max="81" width="11.140625" style="2" bestFit="1" customWidth="1"/>
    <col min="82" max="88" width="11.5703125" style="2" bestFit="1" customWidth="1"/>
    <col min="89" max="89" width="9.7109375" style="2" bestFit="1" customWidth="1"/>
    <col min="90" max="91" width="10.7109375" style="2" bestFit="1" customWidth="1"/>
    <col min="92" max="94" width="11.140625" style="2" bestFit="1" customWidth="1"/>
    <col min="95" max="16384" width="11.85546875" style="2"/>
  </cols>
  <sheetData>
    <row r="1" spans="1:94" ht="15" x14ac:dyDescent="0.25">
      <c r="A1" s="1" t="s">
        <v>0</v>
      </c>
    </row>
    <row r="2" spans="1:94" ht="15.75" thickBot="1" x14ac:dyDescent="0.3">
      <c r="A2" s="1"/>
    </row>
    <row r="3" spans="1:94" ht="15.75" thickBot="1" x14ac:dyDescent="0.25">
      <c r="B3" s="3" t="s">
        <v>1</v>
      </c>
      <c r="C3" s="4" t="s">
        <v>207</v>
      </c>
      <c r="D3" s="5" t="s">
        <v>2</v>
      </c>
      <c r="E3" s="6">
        <v>2</v>
      </c>
      <c r="F3" s="7"/>
      <c r="G3" s="8" t="s">
        <v>3</v>
      </c>
      <c r="H3" s="9"/>
      <c r="I3" s="7"/>
      <c r="J3" s="10"/>
    </row>
    <row r="4" spans="1:94" ht="15" thickBot="1" x14ac:dyDescent="0.25"/>
    <row r="5" spans="1:94" ht="15.75" thickBot="1" x14ac:dyDescent="0.25">
      <c r="B5" s="163" t="s">
        <v>4</v>
      </c>
      <c r="C5" s="164"/>
      <c r="D5" s="10"/>
      <c r="E5" s="10"/>
      <c r="F5" s="10"/>
      <c r="G5" s="10"/>
      <c r="H5" s="10"/>
      <c r="I5" s="10"/>
      <c r="J5" s="10"/>
      <c r="K5" s="10"/>
      <c r="O5" s="119"/>
    </row>
    <row r="6" spans="1:94" ht="115.5" thickBot="1" x14ac:dyDescent="0.25">
      <c r="B6" s="11" t="s">
        <v>5</v>
      </c>
      <c r="C6" s="12" t="s">
        <v>6</v>
      </c>
      <c r="D6" s="13" t="s">
        <v>7</v>
      </c>
      <c r="E6" s="13" t="s">
        <v>8</v>
      </c>
      <c r="F6" s="13" t="s">
        <v>9</v>
      </c>
      <c r="G6" s="13" t="s">
        <v>10</v>
      </c>
      <c r="H6" s="14" t="s">
        <v>11</v>
      </c>
      <c r="I6" s="15" t="s">
        <v>12</v>
      </c>
      <c r="J6" s="16" t="s">
        <v>13</v>
      </c>
      <c r="K6" s="16" t="s">
        <v>14</v>
      </c>
      <c r="L6" s="16" t="s">
        <v>15</v>
      </c>
      <c r="M6" s="16" t="s">
        <v>16</v>
      </c>
      <c r="N6" s="16" t="s">
        <v>17</v>
      </c>
      <c r="O6" s="16" t="s">
        <v>18</v>
      </c>
      <c r="P6" s="16" t="s">
        <v>19</v>
      </c>
      <c r="Q6" s="16" t="s">
        <v>20</v>
      </c>
      <c r="R6" s="16" t="s">
        <v>21</v>
      </c>
      <c r="S6" s="16" t="s">
        <v>22</v>
      </c>
      <c r="T6" s="16" t="s">
        <v>23</v>
      </c>
      <c r="U6" s="16" t="s">
        <v>24</v>
      </c>
      <c r="V6" s="16" t="s">
        <v>25</v>
      </c>
      <c r="W6" s="16" t="s">
        <v>26</v>
      </c>
      <c r="X6" s="16" t="s">
        <v>27</v>
      </c>
      <c r="Y6" s="16" t="s">
        <v>28</v>
      </c>
      <c r="Z6" s="16" t="s">
        <v>29</v>
      </c>
      <c r="AA6" s="16" t="s">
        <v>30</v>
      </c>
      <c r="AB6" s="16" t="s">
        <v>31</v>
      </c>
      <c r="AC6" s="16" t="s">
        <v>32</v>
      </c>
      <c r="AD6" s="16" t="s">
        <v>33</v>
      </c>
      <c r="AE6" s="16" t="s">
        <v>34</v>
      </c>
      <c r="AF6" s="16" t="s">
        <v>35</v>
      </c>
      <c r="AG6" s="16" t="s">
        <v>36</v>
      </c>
      <c r="AH6" s="16" t="s">
        <v>37</v>
      </c>
      <c r="AI6" s="16" t="s">
        <v>38</v>
      </c>
      <c r="AJ6" s="16" t="s">
        <v>39</v>
      </c>
      <c r="AK6" s="16" t="s">
        <v>40</v>
      </c>
      <c r="AL6" s="16" t="s">
        <v>41</v>
      </c>
      <c r="AM6" s="16" t="s">
        <v>42</v>
      </c>
      <c r="AN6" s="16" t="s">
        <v>43</v>
      </c>
      <c r="AO6" s="16" t="s">
        <v>44</v>
      </c>
      <c r="AP6" s="16" t="s">
        <v>45</v>
      </c>
      <c r="AQ6" s="16" t="s">
        <v>46</v>
      </c>
      <c r="AR6" s="16" t="s">
        <v>47</v>
      </c>
      <c r="AS6" s="16" t="s">
        <v>48</v>
      </c>
      <c r="AT6" s="16" t="s">
        <v>49</v>
      </c>
      <c r="AU6" s="16" t="s">
        <v>50</v>
      </c>
      <c r="AV6" s="16" t="s">
        <v>51</v>
      </c>
      <c r="AW6" s="16" t="s">
        <v>52</v>
      </c>
      <c r="AX6" s="16" t="s">
        <v>53</v>
      </c>
      <c r="AY6" s="16" t="s">
        <v>54</v>
      </c>
      <c r="AZ6" s="16" t="s">
        <v>55</v>
      </c>
      <c r="BA6" s="16" t="s">
        <v>56</v>
      </c>
      <c r="BB6" s="16" t="s">
        <v>57</v>
      </c>
      <c r="BC6" s="16" t="s">
        <v>58</v>
      </c>
      <c r="BD6" s="16" t="s">
        <v>59</v>
      </c>
      <c r="BE6" s="16" t="s">
        <v>60</v>
      </c>
      <c r="BF6" s="16" t="s">
        <v>61</v>
      </c>
      <c r="BG6" s="16" t="s">
        <v>62</v>
      </c>
      <c r="BH6" s="16" t="s">
        <v>63</v>
      </c>
      <c r="BI6" s="16" t="s">
        <v>64</v>
      </c>
      <c r="BJ6" s="16" t="s">
        <v>65</v>
      </c>
      <c r="BK6" s="16" t="s">
        <v>66</v>
      </c>
      <c r="BL6" s="16" t="s">
        <v>67</v>
      </c>
      <c r="BM6" s="16" t="s">
        <v>68</v>
      </c>
      <c r="BN6" s="16" t="s">
        <v>69</v>
      </c>
      <c r="BO6" s="16" t="s">
        <v>70</v>
      </c>
      <c r="BP6" s="16" t="s">
        <v>71</v>
      </c>
      <c r="BQ6" s="16" t="s">
        <v>72</v>
      </c>
      <c r="BR6" s="16" t="s">
        <v>73</v>
      </c>
      <c r="BS6" s="16" t="s">
        <v>74</v>
      </c>
      <c r="BT6" s="16" t="s">
        <v>75</v>
      </c>
      <c r="BU6" s="16" t="s">
        <v>76</v>
      </c>
      <c r="BV6" s="16" t="s">
        <v>77</v>
      </c>
      <c r="BW6" s="16" t="s">
        <v>78</v>
      </c>
      <c r="BX6" s="16" t="s">
        <v>79</v>
      </c>
      <c r="BY6" s="16" t="s">
        <v>80</v>
      </c>
      <c r="BZ6" s="16" t="s">
        <v>81</v>
      </c>
      <c r="CA6" s="16" t="s">
        <v>82</v>
      </c>
      <c r="CB6" s="16" t="s">
        <v>83</v>
      </c>
      <c r="CC6" s="16" t="s">
        <v>84</v>
      </c>
      <c r="CD6" s="16" t="s">
        <v>85</v>
      </c>
      <c r="CE6" s="16" t="s">
        <v>86</v>
      </c>
      <c r="CF6" s="16" t="s">
        <v>87</v>
      </c>
      <c r="CG6" s="16" t="s">
        <v>88</v>
      </c>
      <c r="CH6" s="16" t="s">
        <v>89</v>
      </c>
      <c r="CI6" s="16" t="s">
        <v>90</v>
      </c>
      <c r="CJ6" s="16" t="s">
        <v>91</v>
      </c>
      <c r="CK6" s="16" t="s">
        <v>92</v>
      </c>
      <c r="CL6" s="16" t="s">
        <v>93</v>
      </c>
      <c r="CM6" s="16" t="s">
        <v>94</v>
      </c>
      <c r="CN6" s="16" t="s">
        <v>95</v>
      </c>
      <c r="CO6" s="16" t="s">
        <v>96</v>
      </c>
      <c r="CP6" s="17" t="s">
        <v>97</v>
      </c>
    </row>
    <row r="7" spans="1:94" ht="15" x14ac:dyDescent="0.2">
      <c r="B7" s="165" t="s">
        <v>98</v>
      </c>
      <c r="C7" s="18" t="s">
        <v>202</v>
      </c>
      <c r="D7" s="19" t="s">
        <v>203</v>
      </c>
      <c r="E7" s="19" t="s">
        <v>99</v>
      </c>
      <c r="F7" s="20" t="s">
        <v>124</v>
      </c>
      <c r="G7" s="20">
        <v>15</v>
      </c>
      <c r="H7" s="20" t="s">
        <v>100</v>
      </c>
      <c r="I7" s="21"/>
      <c r="J7" s="22"/>
      <c r="K7" s="22"/>
      <c r="L7" s="22"/>
      <c r="M7" s="22"/>
      <c r="N7" s="23"/>
      <c r="O7" s="120">
        <v>8.5827194873769734</v>
      </c>
      <c r="P7" s="120">
        <v>8.6231267358769728</v>
      </c>
      <c r="Q7" s="120">
        <v>8.6624932358769726</v>
      </c>
      <c r="R7" s="120">
        <v>8.6625147358769734</v>
      </c>
      <c r="S7" s="120">
        <v>8.6625147358769734</v>
      </c>
      <c r="T7" s="120">
        <v>5.6226245113377802</v>
      </c>
      <c r="U7" s="120">
        <v>5.6226245113377802</v>
      </c>
      <c r="V7" s="120">
        <v>5.6226245113377802</v>
      </c>
      <c r="W7" s="120">
        <v>5.6226245113377802</v>
      </c>
      <c r="X7" s="120">
        <v>5.6226245113377802</v>
      </c>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4"/>
    </row>
    <row r="8" spans="1:94" ht="15" x14ac:dyDescent="0.2">
      <c r="B8" s="166"/>
      <c r="C8" s="25"/>
      <c r="D8" s="26"/>
      <c r="E8" s="26" t="s">
        <v>101</v>
      </c>
      <c r="F8" s="28" t="s">
        <v>208</v>
      </c>
      <c r="G8" s="28"/>
      <c r="H8" s="28" t="s">
        <v>102</v>
      </c>
      <c r="I8" s="29"/>
      <c r="J8" s="30"/>
      <c r="K8" s="30"/>
      <c r="L8" s="30"/>
      <c r="M8" s="30"/>
      <c r="N8" s="31"/>
      <c r="O8" s="121">
        <v>1.4424072146479792</v>
      </c>
      <c r="P8" s="121">
        <v>1.8543362146479792</v>
      </c>
      <c r="Q8" s="121">
        <v>2.2726737146479792</v>
      </c>
      <c r="R8" s="121">
        <v>2.691014714647979</v>
      </c>
      <c r="S8" s="121">
        <v>3.1093557146479789</v>
      </c>
      <c r="T8" s="121">
        <v>0.20859766409783698</v>
      </c>
      <c r="U8" s="121">
        <v>0.27993466409783696</v>
      </c>
      <c r="V8" s="121">
        <v>0.35127166409783694</v>
      </c>
      <c r="W8" s="121">
        <v>0.42260866409783693</v>
      </c>
      <c r="X8" s="121">
        <v>0.49394566409783702</v>
      </c>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2"/>
    </row>
    <row r="9" spans="1:94" ht="15" x14ac:dyDescent="0.2">
      <c r="B9" s="166"/>
      <c r="C9" s="25"/>
      <c r="D9" s="26"/>
      <c r="E9" s="26" t="s">
        <v>103</v>
      </c>
      <c r="F9" s="27"/>
      <c r="G9" s="27"/>
      <c r="H9" s="28" t="s">
        <v>102</v>
      </c>
      <c r="I9" s="29"/>
      <c r="J9" s="30"/>
      <c r="K9" s="30"/>
      <c r="L9" s="30"/>
      <c r="M9" s="30"/>
      <c r="N9" s="31"/>
      <c r="O9" s="121">
        <f t="shared" ref="O9:AB9" si="0">O24</f>
        <v>1.1126637543435507</v>
      </c>
      <c r="P9" s="121">
        <f t="shared" si="0"/>
        <v>2.2037878195820251</v>
      </c>
      <c r="Q9" s="121">
        <f t="shared" si="0"/>
        <v>3.2731112024645639</v>
      </c>
      <c r="R9" s="121">
        <f t="shared" si="0"/>
        <v>4.3154103937111667</v>
      </c>
      <c r="S9" s="121">
        <f t="shared" si="0"/>
        <v>5.3306825389818329</v>
      </c>
      <c r="T9" s="121">
        <f t="shared" si="0"/>
        <v>5.9248362695673009</v>
      </c>
      <c r="U9" s="121">
        <f t="shared" si="0"/>
        <v>6.5014474116773968</v>
      </c>
      <c r="V9" s="121">
        <f t="shared" si="0"/>
        <v>7.0605159653121179</v>
      </c>
      <c r="W9" s="121">
        <f t="shared" si="0"/>
        <v>7.602041930471465</v>
      </c>
      <c r="X9" s="121">
        <f t="shared" si="0"/>
        <v>8.1260253071554391</v>
      </c>
      <c r="Y9" s="121">
        <f t="shared" si="0"/>
        <v>7.9035490537142081</v>
      </c>
      <c r="Z9" s="121">
        <f t="shared" si="0"/>
        <v>7.681072800272978</v>
      </c>
      <c r="AA9" s="121">
        <f t="shared" si="0"/>
        <v>7.4585965468317479</v>
      </c>
      <c r="AB9" s="121">
        <f t="shared" si="0"/>
        <v>7.054164614963959</v>
      </c>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2"/>
    </row>
    <row r="10" spans="1:94" ht="15" x14ac:dyDescent="0.2">
      <c r="B10" s="166"/>
      <c r="C10" s="25"/>
      <c r="D10" s="26"/>
      <c r="E10" s="26" t="s">
        <v>104</v>
      </c>
      <c r="F10" s="130">
        <v>3.5000000000000003E-2</v>
      </c>
      <c r="G10" s="27"/>
      <c r="H10" s="28" t="s">
        <v>102</v>
      </c>
      <c r="I10" s="29"/>
      <c r="J10" s="30"/>
      <c r="K10" s="30"/>
      <c r="L10" s="30"/>
      <c r="M10" s="30"/>
      <c r="N10" s="31"/>
      <c r="O10" s="131">
        <f>$F$10</f>
        <v>3.5000000000000003E-2</v>
      </c>
      <c r="P10" s="131">
        <f t="shared" ref="P10:AB10" si="1">$F$10</f>
        <v>3.5000000000000003E-2</v>
      </c>
      <c r="Q10" s="131">
        <f t="shared" si="1"/>
        <v>3.5000000000000003E-2</v>
      </c>
      <c r="R10" s="131">
        <f t="shared" si="1"/>
        <v>3.5000000000000003E-2</v>
      </c>
      <c r="S10" s="131">
        <f t="shared" si="1"/>
        <v>3.5000000000000003E-2</v>
      </c>
      <c r="T10" s="131">
        <f t="shared" si="1"/>
        <v>3.5000000000000003E-2</v>
      </c>
      <c r="U10" s="131">
        <f t="shared" si="1"/>
        <v>3.5000000000000003E-2</v>
      </c>
      <c r="V10" s="131">
        <f t="shared" si="1"/>
        <v>3.5000000000000003E-2</v>
      </c>
      <c r="W10" s="131">
        <f t="shared" si="1"/>
        <v>3.5000000000000003E-2</v>
      </c>
      <c r="X10" s="131">
        <f t="shared" si="1"/>
        <v>3.5000000000000003E-2</v>
      </c>
      <c r="Y10" s="131">
        <f t="shared" si="1"/>
        <v>3.5000000000000003E-2</v>
      </c>
      <c r="Z10" s="131">
        <f t="shared" si="1"/>
        <v>3.5000000000000003E-2</v>
      </c>
      <c r="AA10" s="131">
        <f t="shared" si="1"/>
        <v>3.5000000000000003E-2</v>
      </c>
      <c r="AB10" s="131">
        <f t="shared" si="1"/>
        <v>3.5000000000000003E-2</v>
      </c>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2"/>
    </row>
    <row r="11" spans="1:94" ht="15" x14ac:dyDescent="0.2">
      <c r="B11" s="166"/>
      <c r="C11" s="25"/>
      <c r="D11" s="26"/>
      <c r="E11" s="26" t="s">
        <v>105</v>
      </c>
      <c r="F11" s="27"/>
      <c r="G11" s="27"/>
      <c r="H11" s="28" t="s">
        <v>102</v>
      </c>
      <c r="I11" s="29"/>
      <c r="J11" s="30"/>
      <c r="K11" s="30"/>
      <c r="L11" s="30"/>
      <c r="M11" s="30"/>
      <c r="N11" s="31"/>
      <c r="O11" s="133">
        <f>1/(1+O10)</f>
        <v>0.96618357487922713</v>
      </c>
      <c r="P11" s="133">
        <f t="shared" ref="P11:AB11" si="2">1/(1+P10)</f>
        <v>0.96618357487922713</v>
      </c>
      <c r="Q11" s="133">
        <f t="shared" si="2"/>
        <v>0.96618357487922713</v>
      </c>
      <c r="R11" s="133">
        <f t="shared" si="2"/>
        <v>0.96618357487922713</v>
      </c>
      <c r="S11" s="133">
        <f t="shared" si="2"/>
        <v>0.96618357487922713</v>
      </c>
      <c r="T11" s="133">
        <f t="shared" si="2"/>
        <v>0.96618357487922713</v>
      </c>
      <c r="U11" s="133">
        <f t="shared" si="2"/>
        <v>0.96618357487922713</v>
      </c>
      <c r="V11" s="133">
        <f t="shared" si="2"/>
        <v>0.96618357487922713</v>
      </c>
      <c r="W11" s="133">
        <f t="shared" si="2"/>
        <v>0.96618357487922713</v>
      </c>
      <c r="X11" s="133">
        <f t="shared" si="2"/>
        <v>0.96618357487922713</v>
      </c>
      <c r="Y11" s="133">
        <f t="shared" si="2"/>
        <v>0.96618357487922713</v>
      </c>
      <c r="Z11" s="133">
        <f t="shared" si="2"/>
        <v>0.96618357487922713</v>
      </c>
      <c r="AA11" s="133">
        <f t="shared" si="2"/>
        <v>0.96618357487922713</v>
      </c>
      <c r="AB11" s="133">
        <f t="shared" si="2"/>
        <v>0.96618357487922713</v>
      </c>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2"/>
    </row>
    <row r="12" spans="1:94" ht="15" x14ac:dyDescent="0.2">
      <c r="B12" s="166"/>
      <c r="C12" s="25"/>
      <c r="D12" s="26"/>
      <c r="E12" s="26" t="s">
        <v>106</v>
      </c>
      <c r="F12" s="26" t="s">
        <v>107</v>
      </c>
      <c r="G12" s="26"/>
      <c r="H12" s="26" t="s">
        <v>108</v>
      </c>
      <c r="I12" s="29"/>
      <c r="J12" s="30"/>
      <c r="K12" s="30"/>
      <c r="L12" s="30"/>
      <c r="M12" s="30"/>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2"/>
    </row>
    <row r="13" spans="1:94" ht="15" x14ac:dyDescent="0.2">
      <c r="B13" s="166"/>
      <c r="C13" s="25"/>
      <c r="D13" s="26"/>
      <c r="E13" s="28" t="s">
        <v>106</v>
      </c>
      <c r="F13" s="26" t="s">
        <v>109</v>
      </c>
      <c r="G13" s="26"/>
      <c r="H13" s="33" t="s">
        <v>108</v>
      </c>
      <c r="I13" s="34"/>
      <c r="J13" s="30"/>
      <c r="K13" s="30"/>
      <c r="L13" s="30"/>
      <c r="M13" s="30"/>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2"/>
    </row>
    <row r="14" spans="1:94" s="35" customFormat="1" ht="29.25" thickBot="1" x14ac:dyDescent="0.25">
      <c r="B14" s="166"/>
      <c r="C14" s="36"/>
      <c r="D14" s="37"/>
      <c r="E14" s="38" t="s">
        <v>110</v>
      </c>
      <c r="F14" s="37"/>
      <c r="G14" s="37"/>
      <c r="H14" s="37" t="s">
        <v>100</v>
      </c>
      <c r="I14" s="39"/>
      <c r="J14" s="40"/>
      <c r="K14" s="40"/>
      <c r="L14" s="40"/>
      <c r="M14" s="40"/>
      <c r="N14" s="41" t="str">
        <f t="shared" ref="N14:BY14" si="3">IF((N8+N9)*N11&lt;&gt;0,(N8+N9)*N11,"")</f>
        <v/>
      </c>
      <c r="O14" s="41">
        <f t="shared" si="3"/>
        <v>2.4686676028903674</v>
      </c>
      <c r="P14" s="41">
        <f t="shared" si="3"/>
        <v>3.9208927866956564</v>
      </c>
      <c r="Q14" s="41">
        <f t="shared" si="3"/>
        <v>5.3582462967270956</v>
      </c>
      <c r="R14" s="41">
        <f t="shared" si="3"/>
        <v>6.7694928583180154</v>
      </c>
      <c r="S14" s="41">
        <f t="shared" si="3"/>
        <v>8.1546263320094798</v>
      </c>
      <c r="T14" s="41">
        <f t="shared" si="3"/>
        <v>5.9260231243141437</v>
      </c>
      <c r="U14" s="41">
        <f t="shared" si="3"/>
        <v>6.5520599765944292</v>
      </c>
      <c r="V14" s="41">
        <f t="shared" si="3"/>
        <v>7.1611474680289424</v>
      </c>
      <c r="W14" s="41">
        <f t="shared" si="3"/>
        <v>7.7532855986176834</v>
      </c>
      <c r="X14" s="41">
        <f t="shared" si="3"/>
        <v>8.3284743683606539</v>
      </c>
      <c r="Y14" s="41">
        <f t="shared" si="3"/>
        <v>7.6362792789509264</v>
      </c>
      <c r="Z14" s="41">
        <f t="shared" si="3"/>
        <v>7.4213263770753413</v>
      </c>
      <c r="AA14" s="41">
        <f t="shared" si="3"/>
        <v>7.206373475199757</v>
      </c>
      <c r="AB14" s="41">
        <f t="shared" si="3"/>
        <v>6.815617985472425</v>
      </c>
      <c r="AC14" s="41" t="str">
        <f t="shared" si="3"/>
        <v/>
      </c>
      <c r="AD14" s="41" t="str">
        <f t="shared" si="3"/>
        <v/>
      </c>
      <c r="AE14" s="41" t="str">
        <f t="shared" si="3"/>
        <v/>
      </c>
      <c r="AF14" s="41" t="str">
        <f t="shared" si="3"/>
        <v/>
      </c>
      <c r="AG14" s="41" t="str">
        <f t="shared" si="3"/>
        <v/>
      </c>
      <c r="AH14" s="41" t="str">
        <f t="shared" si="3"/>
        <v/>
      </c>
      <c r="AI14" s="41" t="str">
        <f t="shared" si="3"/>
        <v/>
      </c>
      <c r="AJ14" s="41" t="str">
        <f t="shared" si="3"/>
        <v/>
      </c>
      <c r="AK14" s="41" t="str">
        <f t="shared" si="3"/>
        <v/>
      </c>
      <c r="AL14" s="41" t="str">
        <f t="shared" si="3"/>
        <v/>
      </c>
      <c r="AM14" s="41" t="str">
        <f t="shared" si="3"/>
        <v/>
      </c>
      <c r="AN14" s="41" t="str">
        <f t="shared" si="3"/>
        <v/>
      </c>
      <c r="AO14" s="41" t="str">
        <f t="shared" si="3"/>
        <v/>
      </c>
      <c r="AP14" s="41" t="str">
        <f t="shared" si="3"/>
        <v/>
      </c>
      <c r="AQ14" s="41" t="str">
        <f t="shared" si="3"/>
        <v/>
      </c>
      <c r="AR14" s="41" t="str">
        <f t="shared" si="3"/>
        <v/>
      </c>
      <c r="AS14" s="41" t="str">
        <f t="shared" si="3"/>
        <v/>
      </c>
      <c r="AT14" s="41" t="str">
        <f t="shared" si="3"/>
        <v/>
      </c>
      <c r="AU14" s="41" t="str">
        <f t="shared" si="3"/>
        <v/>
      </c>
      <c r="AV14" s="41" t="str">
        <f t="shared" si="3"/>
        <v/>
      </c>
      <c r="AW14" s="41" t="str">
        <f t="shared" si="3"/>
        <v/>
      </c>
      <c r="AX14" s="41" t="str">
        <f t="shared" si="3"/>
        <v/>
      </c>
      <c r="AY14" s="41" t="str">
        <f t="shared" si="3"/>
        <v/>
      </c>
      <c r="AZ14" s="41" t="str">
        <f t="shared" si="3"/>
        <v/>
      </c>
      <c r="BA14" s="41" t="str">
        <f t="shared" si="3"/>
        <v/>
      </c>
      <c r="BB14" s="41" t="str">
        <f t="shared" si="3"/>
        <v/>
      </c>
      <c r="BC14" s="41" t="str">
        <f t="shared" si="3"/>
        <v/>
      </c>
      <c r="BD14" s="41" t="str">
        <f t="shared" si="3"/>
        <v/>
      </c>
      <c r="BE14" s="41" t="str">
        <f t="shared" si="3"/>
        <v/>
      </c>
      <c r="BF14" s="41" t="str">
        <f t="shared" si="3"/>
        <v/>
      </c>
      <c r="BG14" s="41" t="str">
        <f t="shared" si="3"/>
        <v/>
      </c>
      <c r="BH14" s="41" t="str">
        <f t="shared" si="3"/>
        <v/>
      </c>
      <c r="BI14" s="41" t="str">
        <f t="shared" si="3"/>
        <v/>
      </c>
      <c r="BJ14" s="41" t="str">
        <f t="shared" si="3"/>
        <v/>
      </c>
      <c r="BK14" s="41" t="str">
        <f t="shared" si="3"/>
        <v/>
      </c>
      <c r="BL14" s="41" t="str">
        <f t="shared" si="3"/>
        <v/>
      </c>
      <c r="BM14" s="41" t="str">
        <f t="shared" si="3"/>
        <v/>
      </c>
      <c r="BN14" s="41" t="str">
        <f t="shared" si="3"/>
        <v/>
      </c>
      <c r="BO14" s="41" t="str">
        <f t="shared" si="3"/>
        <v/>
      </c>
      <c r="BP14" s="41" t="str">
        <f t="shared" si="3"/>
        <v/>
      </c>
      <c r="BQ14" s="41" t="str">
        <f t="shared" si="3"/>
        <v/>
      </c>
      <c r="BR14" s="41" t="str">
        <f t="shared" si="3"/>
        <v/>
      </c>
      <c r="BS14" s="41" t="str">
        <f t="shared" si="3"/>
        <v/>
      </c>
      <c r="BT14" s="41" t="str">
        <f t="shared" si="3"/>
        <v/>
      </c>
      <c r="BU14" s="41" t="str">
        <f t="shared" si="3"/>
        <v/>
      </c>
      <c r="BV14" s="41" t="str">
        <f t="shared" si="3"/>
        <v/>
      </c>
      <c r="BW14" s="41" t="str">
        <f t="shared" si="3"/>
        <v/>
      </c>
      <c r="BX14" s="41" t="str">
        <f t="shared" si="3"/>
        <v/>
      </c>
      <c r="BY14" s="41" t="str">
        <f t="shared" si="3"/>
        <v/>
      </c>
      <c r="BZ14" s="41" t="str">
        <f t="shared" ref="BZ14:CP14" si="4">IF((BZ8+BZ9)*BZ11&lt;&gt;0,(BZ8+BZ9)*BZ11,"")</f>
        <v/>
      </c>
      <c r="CA14" s="41" t="str">
        <f t="shared" si="4"/>
        <v/>
      </c>
      <c r="CB14" s="41" t="str">
        <f t="shared" si="4"/>
        <v/>
      </c>
      <c r="CC14" s="41" t="str">
        <f t="shared" si="4"/>
        <v/>
      </c>
      <c r="CD14" s="41" t="str">
        <f t="shared" si="4"/>
        <v/>
      </c>
      <c r="CE14" s="41" t="str">
        <f t="shared" si="4"/>
        <v/>
      </c>
      <c r="CF14" s="41" t="str">
        <f t="shared" si="4"/>
        <v/>
      </c>
      <c r="CG14" s="41" t="str">
        <f t="shared" si="4"/>
        <v/>
      </c>
      <c r="CH14" s="41" t="str">
        <f t="shared" si="4"/>
        <v/>
      </c>
      <c r="CI14" s="41" t="str">
        <f t="shared" si="4"/>
        <v/>
      </c>
      <c r="CJ14" s="41" t="str">
        <f t="shared" si="4"/>
        <v/>
      </c>
      <c r="CK14" s="41" t="str">
        <f t="shared" si="4"/>
        <v/>
      </c>
      <c r="CL14" s="41" t="str">
        <f t="shared" si="4"/>
        <v/>
      </c>
      <c r="CM14" s="41" t="str">
        <f t="shared" si="4"/>
        <v/>
      </c>
      <c r="CN14" s="41" t="str">
        <f t="shared" si="4"/>
        <v/>
      </c>
      <c r="CO14" s="41" t="str">
        <f t="shared" si="4"/>
        <v/>
      </c>
      <c r="CP14" s="42" t="str">
        <f t="shared" si="4"/>
        <v/>
      </c>
    </row>
    <row r="15" spans="1:94" s="35" customFormat="1" ht="15.75" thickBot="1" x14ac:dyDescent="0.25">
      <c r="B15" s="167"/>
      <c r="C15" s="36"/>
      <c r="D15" s="37"/>
      <c r="E15" s="38" t="s">
        <v>111</v>
      </c>
      <c r="F15" s="37"/>
      <c r="G15" s="37"/>
      <c r="H15" s="37" t="s">
        <v>100</v>
      </c>
      <c r="I15" s="168">
        <f>IF(SUM($N$14:$CP$14)&lt;&gt;0,SUM($N$14:$CP$14),"")</f>
        <v>91.472513529254925</v>
      </c>
      <c r="J15" s="169"/>
      <c r="K15" s="169"/>
      <c r="L15" s="169"/>
      <c r="M15" s="170"/>
    </row>
    <row r="16" spans="1:94" s="35" customFormat="1" ht="15" x14ac:dyDescent="0.2">
      <c r="B16" s="134"/>
      <c r="C16" s="135"/>
      <c r="D16" s="135"/>
      <c r="E16" s="136"/>
      <c r="F16" s="135"/>
      <c r="G16" s="135"/>
      <c r="H16" s="135"/>
      <c r="I16" s="137">
        <f>I15</f>
        <v>91.472513529254925</v>
      </c>
      <c r="J16" s="137"/>
      <c r="K16" s="137"/>
      <c r="L16" s="137"/>
      <c r="M16" s="137"/>
    </row>
    <row r="17" spans="2:94" s="35" customFormat="1" ht="15" x14ac:dyDescent="0.2">
      <c r="B17" s="134"/>
      <c r="C17" s="135"/>
      <c r="D17" s="135"/>
      <c r="E17" s="136"/>
      <c r="F17" s="135"/>
      <c r="G17" s="135"/>
      <c r="H17" s="135"/>
      <c r="I17" s="137"/>
      <c r="J17" s="137"/>
      <c r="K17" s="137"/>
      <c r="L17" s="137"/>
      <c r="M17" s="137"/>
    </row>
    <row r="18" spans="2:94" s="35" customFormat="1" ht="15.75" thickBot="1" x14ac:dyDescent="0.25">
      <c r="B18" s="134"/>
      <c r="C18" s="135"/>
      <c r="D18" s="135"/>
      <c r="E18" s="136"/>
      <c r="F18" s="135"/>
      <c r="G18" s="135"/>
      <c r="H18" s="135"/>
      <c r="I18" s="137"/>
      <c r="J18" s="137"/>
      <c r="K18" s="137"/>
      <c r="L18" s="137"/>
      <c r="M18" s="137"/>
    </row>
    <row r="19" spans="2:94" s="35" customFormat="1" ht="18" x14ac:dyDescent="0.25">
      <c r="B19" s="134"/>
      <c r="C19" s="135"/>
      <c r="D19" s="135"/>
      <c r="E19" s="136"/>
      <c r="F19" s="122" t="s">
        <v>211</v>
      </c>
      <c r="G19" s="2"/>
      <c r="H19" s="2"/>
      <c r="I19" s="2"/>
      <c r="J19" s="2"/>
      <c r="K19" s="2"/>
      <c r="L19" s="2"/>
      <c r="M19" s="2"/>
      <c r="N19" s="16" t="s">
        <v>17</v>
      </c>
      <c r="O19" s="16" t="s">
        <v>18</v>
      </c>
      <c r="P19" s="16" t="s">
        <v>19</v>
      </c>
      <c r="Q19" s="16" t="s">
        <v>20</v>
      </c>
      <c r="R19" s="16" t="s">
        <v>21</v>
      </c>
      <c r="S19" s="16" t="s">
        <v>22</v>
      </c>
      <c r="T19" s="16" t="s">
        <v>23</v>
      </c>
      <c r="U19" s="16" t="s">
        <v>24</v>
      </c>
      <c r="V19" s="16" t="s">
        <v>25</v>
      </c>
      <c r="W19" s="16" t="s">
        <v>26</v>
      </c>
      <c r="X19" s="16" t="s">
        <v>27</v>
      </c>
      <c r="Y19" s="16" t="s">
        <v>28</v>
      </c>
      <c r="Z19" s="16" t="s">
        <v>29</v>
      </c>
      <c r="AA19" s="16" t="s">
        <v>30</v>
      </c>
      <c r="AB19" s="16" t="s">
        <v>31</v>
      </c>
      <c r="AC19" s="16" t="s">
        <v>32</v>
      </c>
      <c r="AD19" s="16" t="s">
        <v>33</v>
      </c>
      <c r="AE19" s="16" t="s">
        <v>34</v>
      </c>
      <c r="AF19" s="16" t="s">
        <v>35</v>
      </c>
      <c r="AG19" s="16" t="s">
        <v>36</v>
      </c>
      <c r="AH19" s="16" t="s">
        <v>37</v>
      </c>
      <c r="AI19" s="16" t="s">
        <v>38</v>
      </c>
      <c r="AJ19" s="16" t="s">
        <v>39</v>
      </c>
      <c r="AK19" s="16" t="s">
        <v>40</v>
      </c>
      <c r="AL19" s="16" t="s">
        <v>41</v>
      </c>
      <c r="AM19" s="16" t="s">
        <v>42</v>
      </c>
      <c r="AN19" s="16" t="s">
        <v>43</v>
      </c>
      <c r="AO19" s="16" t="s">
        <v>44</v>
      </c>
      <c r="AP19" s="16" t="s">
        <v>45</v>
      </c>
      <c r="AQ19" s="16" t="s">
        <v>46</v>
      </c>
      <c r="AR19" s="16" t="s">
        <v>47</v>
      </c>
      <c r="AS19" s="16" t="s">
        <v>48</v>
      </c>
      <c r="AT19" s="16" t="s">
        <v>49</v>
      </c>
      <c r="AU19" s="16" t="s">
        <v>50</v>
      </c>
      <c r="AV19" s="16" t="s">
        <v>51</v>
      </c>
      <c r="AW19" s="16" t="s">
        <v>52</v>
      </c>
      <c r="AX19" s="16" t="s">
        <v>53</v>
      </c>
      <c r="AY19" s="16" t="s">
        <v>54</v>
      </c>
      <c r="AZ19" s="16" t="s">
        <v>55</v>
      </c>
      <c r="BA19" s="16" t="s">
        <v>56</v>
      </c>
      <c r="BB19" s="16" t="s">
        <v>57</v>
      </c>
      <c r="BC19" s="16" t="s">
        <v>58</v>
      </c>
      <c r="BD19" s="16" t="s">
        <v>59</v>
      </c>
      <c r="BE19" s="16" t="s">
        <v>60</v>
      </c>
      <c r="BF19" s="16" t="s">
        <v>61</v>
      </c>
      <c r="BG19" s="16" t="s">
        <v>62</v>
      </c>
      <c r="BH19" s="16" t="s">
        <v>63</v>
      </c>
      <c r="BI19" s="16" t="s">
        <v>64</v>
      </c>
      <c r="BJ19" s="16" t="s">
        <v>65</v>
      </c>
      <c r="BK19" s="16" t="s">
        <v>66</v>
      </c>
      <c r="BL19" s="16" t="s">
        <v>67</v>
      </c>
      <c r="BM19" s="16" t="s">
        <v>68</v>
      </c>
      <c r="BN19" s="16" t="s">
        <v>69</v>
      </c>
      <c r="BO19" s="16" t="s">
        <v>70</v>
      </c>
      <c r="BP19" s="16" t="s">
        <v>71</v>
      </c>
      <c r="BQ19" s="16" t="s">
        <v>72</v>
      </c>
      <c r="BR19" s="16" t="s">
        <v>73</v>
      </c>
      <c r="BS19" s="16" t="s">
        <v>74</v>
      </c>
      <c r="BT19" s="16" t="s">
        <v>75</v>
      </c>
      <c r="BU19" s="16" t="s">
        <v>76</v>
      </c>
      <c r="BV19" s="16" t="s">
        <v>77</v>
      </c>
      <c r="BW19" s="16" t="s">
        <v>78</v>
      </c>
      <c r="BX19" s="16" t="s">
        <v>79</v>
      </c>
      <c r="BY19" s="16" t="s">
        <v>80</v>
      </c>
      <c r="BZ19" s="16" t="s">
        <v>81</v>
      </c>
      <c r="CA19" s="16" t="s">
        <v>82</v>
      </c>
      <c r="CB19" s="16" t="s">
        <v>83</v>
      </c>
      <c r="CC19" s="16" t="s">
        <v>84</v>
      </c>
      <c r="CD19" s="16" t="s">
        <v>85</v>
      </c>
      <c r="CE19" s="16" t="s">
        <v>86</v>
      </c>
      <c r="CF19" s="16" t="s">
        <v>87</v>
      </c>
      <c r="CG19" s="16" t="s">
        <v>88</v>
      </c>
      <c r="CH19" s="16" t="s">
        <v>89</v>
      </c>
      <c r="CI19" s="16" t="s">
        <v>90</v>
      </c>
      <c r="CJ19" s="16" t="s">
        <v>91</v>
      </c>
      <c r="CK19" s="16" t="s">
        <v>92</v>
      </c>
      <c r="CL19" s="16" t="s">
        <v>93</v>
      </c>
      <c r="CM19" s="16" t="s">
        <v>94</v>
      </c>
      <c r="CN19" s="16" t="s">
        <v>95</v>
      </c>
      <c r="CO19" s="16" t="s">
        <v>96</v>
      </c>
      <c r="CP19" s="17" t="s">
        <v>97</v>
      </c>
    </row>
    <row r="20" spans="2:94" s="35" customFormat="1" ht="18" x14ac:dyDescent="0.25">
      <c r="B20" s="134"/>
      <c r="C20" s="135"/>
      <c r="D20" s="135"/>
      <c r="E20" s="136"/>
      <c r="F20" s="123" t="s">
        <v>176</v>
      </c>
      <c r="G20" s="124" t="s">
        <v>212</v>
      </c>
      <c r="H20" s="125"/>
      <c r="I20" s="125"/>
      <c r="J20" s="125"/>
      <c r="K20" s="125"/>
      <c r="L20" s="125"/>
      <c r="M20" s="125"/>
      <c r="N20" s="138">
        <f>+N7</f>
        <v>0</v>
      </c>
      <c r="O20" s="139">
        <f>+O7+N22</f>
        <v>8.5827194873769734</v>
      </c>
      <c r="P20" s="139">
        <f>+P7+O22</f>
        <v>16.347574274516248</v>
      </c>
      <c r="Q20" s="139">
        <f>+Q7+P22</f>
        <v>23.289482888067827</v>
      </c>
      <c r="R20" s="139">
        <f>+R7+Q22</f>
        <v>29.365163678031706</v>
      </c>
      <c r="S20" s="139">
        <f>+S7+R22</f>
        <v>34.574592994407894</v>
      </c>
      <c r="T20" s="139">
        <f t="shared" ref="T20:CE20" si="5">+T7+S22</f>
        <v>35.877880612657187</v>
      </c>
      <c r="U20" s="139">
        <f t="shared" si="5"/>
        <v>36.618905779772703</v>
      </c>
      <c r="V20" s="139">
        <f>+V7+U22</f>
        <v>36.797668495754444</v>
      </c>
      <c r="W20" s="139">
        <f t="shared" si="5"/>
        <v>36.414168760602408</v>
      </c>
      <c r="X20" s="139">
        <f>+X7+W22</f>
        <v>35.468406574316589</v>
      </c>
      <c r="Y20" s="139">
        <f t="shared" si="5"/>
        <v>28.337757425559211</v>
      </c>
      <c r="Z20" s="139">
        <f>+Z7+Y22</f>
        <v>21.207108276801833</v>
      </c>
      <c r="AA20" s="139">
        <f>+AA7+Z22</f>
        <v>14.076459128044457</v>
      </c>
      <c r="AB20" s="139">
        <f t="shared" si="5"/>
        <v>6.9458099792870804</v>
      </c>
      <c r="AC20" s="139">
        <f>+AC7+AB22</f>
        <v>0</v>
      </c>
      <c r="AD20" s="139">
        <f t="shared" si="5"/>
        <v>0</v>
      </c>
      <c r="AE20" s="139">
        <f t="shared" si="5"/>
        <v>0</v>
      </c>
      <c r="AF20" s="139">
        <f t="shared" si="5"/>
        <v>0</v>
      </c>
      <c r="AG20" s="139">
        <f t="shared" si="5"/>
        <v>0</v>
      </c>
      <c r="AH20" s="139">
        <f t="shared" si="5"/>
        <v>0</v>
      </c>
      <c r="AI20" s="139">
        <f t="shared" si="5"/>
        <v>0</v>
      </c>
      <c r="AJ20" s="139">
        <f t="shared" si="5"/>
        <v>0</v>
      </c>
      <c r="AK20" s="139">
        <f t="shared" si="5"/>
        <v>0</v>
      </c>
      <c r="AL20" s="139">
        <f t="shared" si="5"/>
        <v>0</v>
      </c>
      <c r="AM20" s="139">
        <f t="shared" si="5"/>
        <v>0</v>
      </c>
      <c r="AN20" s="139">
        <f t="shared" si="5"/>
        <v>0</v>
      </c>
      <c r="AO20" s="139">
        <f t="shared" si="5"/>
        <v>0</v>
      </c>
      <c r="AP20" s="139">
        <f t="shared" si="5"/>
        <v>0</v>
      </c>
      <c r="AQ20" s="139">
        <f t="shared" si="5"/>
        <v>0</v>
      </c>
      <c r="AR20" s="139">
        <f t="shared" si="5"/>
        <v>0</v>
      </c>
      <c r="AS20" s="139">
        <f t="shared" si="5"/>
        <v>0</v>
      </c>
      <c r="AT20" s="139">
        <f t="shared" si="5"/>
        <v>0</v>
      </c>
      <c r="AU20" s="139">
        <f t="shared" si="5"/>
        <v>0</v>
      </c>
      <c r="AV20" s="139">
        <f t="shared" si="5"/>
        <v>0</v>
      </c>
      <c r="AW20" s="139">
        <f t="shared" si="5"/>
        <v>0</v>
      </c>
      <c r="AX20" s="139">
        <f t="shared" si="5"/>
        <v>0</v>
      </c>
      <c r="AY20" s="139">
        <f t="shared" si="5"/>
        <v>0</v>
      </c>
      <c r="AZ20" s="139">
        <f t="shared" si="5"/>
        <v>0</v>
      </c>
      <c r="BA20" s="139">
        <f t="shared" si="5"/>
        <v>0</v>
      </c>
      <c r="BB20" s="139">
        <f t="shared" si="5"/>
        <v>0</v>
      </c>
      <c r="BC20" s="139">
        <f t="shared" si="5"/>
        <v>0</v>
      </c>
      <c r="BD20" s="139">
        <f t="shared" si="5"/>
        <v>0</v>
      </c>
      <c r="BE20" s="139">
        <f t="shared" si="5"/>
        <v>0</v>
      </c>
      <c r="BF20" s="139">
        <f t="shared" si="5"/>
        <v>0</v>
      </c>
      <c r="BG20" s="139">
        <f t="shared" si="5"/>
        <v>0</v>
      </c>
      <c r="BH20" s="139">
        <f t="shared" si="5"/>
        <v>0</v>
      </c>
      <c r="BI20" s="139">
        <f t="shared" si="5"/>
        <v>0</v>
      </c>
      <c r="BJ20" s="139">
        <f t="shared" si="5"/>
        <v>0</v>
      </c>
      <c r="BK20" s="139">
        <f t="shared" si="5"/>
        <v>0</v>
      </c>
      <c r="BL20" s="139">
        <f t="shared" si="5"/>
        <v>0</v>
      </c>
      <c r="BM20" s="139">
        <f t="shared" si="5"/>
        <v>0</v>
      </c>
      <c r="BN20" s="139">
        <f t="shared" si="5"/>
        <v>0</v>
      </c>
      <c r="BO20" s="139">
        <f t="shared" si="5"/>
        <v>0</v>
      </c>
      <c r="BP20" s="139">
        <f t="shared" si="5"/>
        <v>0</v>
      </c>
      <c r="BQ20" s="139">
        <f t="shared" si="5"/>
        <v>0</v>
      </c>
      <c r="BR20" s="139">
        <f t="shared" si="5"/>
        <v>0</v>
      </c>
      <c r="BS20" s="139">
        <f t="shared" si="5"/>
        <v>0</v>
      </c>
      <c r="BT20" s="139">
        <f t="shared" si="5"/>
        <v>0</v>
      </c>
      <c r="BU20" s="139">
        <f t="shared" si="5"/>
        <v>0</v>
      </c>
      <c r="BV20" s="139">
        <f t="shared" si="5"/>
        <v>0</v>
      </c>
      <c r="BW20" s="139">
        <f t="shared" si="5"/>
        <v>0</v>
      </c>
      <c r="BX20" s="139">
        <f t="shared" si="5"/>
        <v>0</v>
      </c>
      <c r="BY20" s="139">
        <f t="shared" si="5"/>
        <v>0</v>
      </c>
      <c r="BZ20" s="139">
        <f t="shared" si="5"/>
        <v>0</v>
      </c>
      <c r="CA20" s="139">
        <f t="shared" si="5"/>
        <v>0</v>
      </c>
      <c r="CB20" s="139">
        <f t="shared" si="5"/>
        <v>0</v>
      </c>
      <c r="CC20" s="139">
        <f t="shared" si="5"/>
        <v>0</v>
      </c>
      <c r="CD20" s="139">
        <f t="shared" si="5"/>
        <v>0</v>
      </c>
      <c r="CE20" s="139">
        <f t="shared" si="5"/>
        <v>0</v>
      </c>
      <c r="CF20" s="139">
        <f t="shared" ref="CF20:CP20" si="6">+CF7+CE22</f>
        <v>0</v>
      </c>
      <c r="CG20" s="139">
        <f t="shared" si="6"/>
        <v>0</v>
      </c>
      <c r="CH20" s="139">
        <f t="shared" si="6"/>
        <v>0</v>
      </c>
      <c r="CI20" s="139">
        <f t="shared" si="6"/>
        <v>0</v>
      </c>
      <c r="CJ20" s="139">
        <f t="shared" si="6"/>
        <v>0</v>
      </c>
      <c r="CK20" s="139">
        <f t="shared" si="6"/>
        <v>0</v>
      </c>
      <c r="CL20" s="139">
        <f t="shared" si="6"/>
        <v>0</v>
      </c>
      <c r="CM20" s="139">
        <f t="shared" si="6"/>
        <v>0</v>
      </c>
      <c r="CN20" s="139">
        <f t="shared" si="6"/>
        <v>0</v>
      </c>
      <c r="CO20" s="139">
        <f t="shared" si="6"/>
        <v>0</v>
      </c>
      <c r="CP20" s="139">
        <f t="shared" si="6"/>
        <v>0</v>
      </c>
    </row>
    <row r="21" spans="2:94" s="35" customFormat="1" ht="18" x14ac:dyDescent="0.25">
      <c r="B21" s="134"/>
      <c r="C21" s="135"/>
      <c r="D21" s="135"/>
      <c r="E21" s="136"/>
      <c r="F21" s="123" t="s">
        <v>180</v>
      </c>
      <c r="G21" s="123">
        <v>10</v>
      </c>
      <c r="H21" s="125"/>
      <c r="I21" s="125"/>
      <c r="J21" s="125"/>
      <c r="K21" s="125"/>
      <c r="L21" s="125"/>
      <c r="M21" s="125"/>
      <c r="N21" s="140">
        <f>IF(N20=0,0,+N7/$G21)</f>
        <v>0</v>
      </c>
      <c r="O21" s="141">
        <f t="shared" ref="O21:BZ21" si="7">MIN(IF(O20=0,0,+O7/$G21)+N21,O20)</f>
        <v>0.8582719487376973</v>
      </c>
      <c r="P21" s="141">
        <f>MIN(IF(P20=0,0,+P7/$G21)+O21,P20)</f>
        <v>1.7205846223253944</v>
      </c>
      <c r="Q21" s="141">
        <f>MIN(IF(Q20=0,0,+Q7/$G21)+P21,Q20)</f>
        <v>2.5868339459130918</v>
      </c>
      <c r="R21" s="141">
        <f t="shared" si="7"/>
        <v>3.4530854195007894</v>
      </c>
      <c r="S21" s="141">
        <f>MIN(IF(S20=0,0,+S7/$G21)+R21,S20)</f>
        <v>4.3193368930884866</v>
      </c>
      <c r="T21" s="141">
        <f>MIN(IF(T20=0,0,+T7/$G21)+S21,T20)</f>
        <v>4.8815993442222645</v>
      </c>
      <c r="U21" s="141">
        <f t="shared" si="7"/>
        <v>5.4438617953560424</v>
      </c>
      <c r="V21" s="141">
        <f t="shared" si="7"/>
        <v>6.0061242464898204</v>
      </c>
      <c r="W21" s="141">
        <f t="shared" si="7"/>
        <v>6.5683866976235983</v>
      </c>
      <c r="X21" s="141">
        <f>MIN(IF(X20=0,0,+X7/$G21)+W21,X20)</f>
        <v>7.1306491487573762</v>
      </c>
      <c r="Y21" s="141">
        <f t="shared" si="7"/>
        <v>7.1306491487573762</v>
      </c>
      <c r="Z21" s="141">
        <f t="shared" si="7"/>
        <v>7.1306491487573762</v>
      </c>
      <c r="AA21" s="141">
        <f t="shared" si="7"/>
        <v>7.1306491487573762</v>
      </c>
      <c r="AB21" s="141">
        <f>MIN(IF(AB20=0,0,+AB7/$G21)+AA21,AB20)</f>
        <v>6.9458099792870804</v>
      </c>
      <c r="AC21" s="141">
        <f>MIN(IF(AC20=0,0,+AC7/$G21)+AB21,AC20)</f>
        <v>0</v>
      </c>
      <c r="AD21" s="141">
        <f>MIN(IF(AD20=0,0,+AD7/$G21)+AC21,AD20)</f>
        <v>0</v>
      </c>
      <c r="AE21" s="141">
        <f t="shared" si="7"/>
        <v>0</v>
      </c>
      <c r="AF21" s="141">
        <f t="shared" si="7"/>
        <v>0</v>
      </c>
      <c r="AG21" s="141">
        <f t="shared" si="7"/>
        <v>0</v>
      </c>
      <c r="AH21" s="141">
        <f t="shared" si="7"/>
        <v>0</v>
      </c>
      <c r="AI21" s="141">
        <f t="shared" si="7"/>
        <v>0</v>
      </c>
      <c r="AJ21" s="141">
        <f t="shared" si="7"/>
        <v>0</v>
      </c>
      <c r="AK21" s="141">
        <f t="shared" si="7"/>
        <v>0</v>
      </c>
      <c r="AL21" s="141">
        <f t="shared" si="7"/>
        <v>0</v>
      </c>
      <c r="AM21" s="141">
        <f t="shared" si="7"/>
        <v>0</v>
      </c>
      <c r="AN21" s="141">
        <f t="shared" si="7"/>
        <v>0</v>
      </c>
      <c r="AO21" s="141">
        <f t="shared" si="7"/>
        <v>0</v>
      </c>
      <c r="AP21" s="141">
        <f t="shared" si="7"/>
        <v>0</v>
      </c>
      <c r="AQ21" s="141">
        <f t="shared" si="7"/>
        <v>0</v>
      </c>
      <c r="AR21" s="141">
        <f t="shared" si="7"/>
        <v>0</v>
      </c>
      <c r="AS21" s="141">
        <f t="shared" si="7"/>
        <v>0</v>
      </c>
      <c r="AT21" s="141">
        <f t="shared" si="7"/>
        <v>0</v>
      </c>
      <c r="AU21" s="141">
        <f t="shared" si="7"/>
        <v>0</v>
      </c>
      <c r="AV21" s="141">
        <f t="shared" si="7"/>
        <v>0</v>
      </c>
      <c r="AW21" s="141">
        <f t="shared" si="7"/>
        <v>0</v>
      </c>
      <c r="AX21" s="141">
        <f t="shared" si="7"/>
        <v>0</v>
      </c>
      <c r="AY21" s="141">
        <f t="shared" si="7"/>
        <v>0</v>
      </c>
      <c r="AZ21" s="141">
        <f t="shared" si="7"/>
        <v>0</v>
      </c>
      <c r="BA21" s="141">
        <f t="shared" si="7"/>
        <v>0</v>
      </c>
      <c r="BB21" s="141">
        <f t="shared" si="7"/>
        <v>0</v>
      </c>
      <c r="BC21" s="141">
        <f t="shared" si="7"/>
        <v>0</v>
      </c>
      <c r="BD21" s="141">
        <f t="shared" si="7"/>
        <v>0</v>
      </c>
      <c r="BE21" s="141">
        <f t="shared" si="7"/>
        <v>0</v>
      </c>
      <c r="BF21" s="141">
        <f t="shared" si="7"/>
        <v>0</v>
      </c>
      <c r="BG21" s="141">
        <f t="shared" si="7"/>
        <v>0</v>
      </c>
      <c r="BH21" s="141">
        <f t="shared" si="7"/>
        <v>0</v>
      </c>
      <c r="BI21" s="141">
        <f t="shared" si="7"/>
        <v>0</v>
      </c>
      <c r="BJ21" s="141">
        <f t="shared" si="7"/>
        <v>0</v>
      </c>
      <c r="BK21" s="141">
        <f t="shared" si="7"/>
        <v>0</v>
      </c>
      <c r="BL21" s="141">
        <f t="shared" si="7"/>
        <v>0</v>
      </c>
      <c r="BM21" s="141">
        <f t="shared" si="7"/>
        <v>0</v>
      </c>
      <c r="BN21" s="141">
        <f t="shared" si="7"/>
        <v>0</v>
      </c>
      <c r="BO21" s="141">
        <f t="shared" si="7"/>
        <v>0</v>
      </c>
      <c r="BP21" s="141">
        <f t="shared" si="7"/>
        <v>0</v>
      </c>
      <c r="BQ21" s="141">
        <f t="shared" si="7"/>
        <v>0</v>
      </c>
      <c r="BR21" s="141">
        <f t="shared" si="7"/>
        <v>0</v>
      </c>
      <c r="BS21" s="141">
        <f t="shared" si="7"/>
        <v>0</v>
      </c>
      <c r="BT21" s="141">
        <f t="shared" si="7"/>
        <v>0</v>
      </c>
      <c r="BU21" s="141">
        <f t="shared" si="7"/>
        <v>0</v>
      </c>
      <c r="BV21" s="141">
        <f t="shared" si="7"/>
        <v>0</v>
      </c>
      <c r="BW21" s="141">
        <f t="shared" si="7"/>
        <v>0</v>
      </c>
      <c r="BX21" s="141">
        <f t="shared" si="7"/>
        <v>0</v>
      </c>
      <c r="BY21" s="141">
        <f t="shared" si="7"/>
        <v>0</v>
      </c>
      <c r="BZ21" s="141">
        <f t="shared" si="7"/>
        <v>0</v>
      </c>
      <c r="CA21" s="141">
        <f t="shared" ref="CA21:CP21" si="8">MIN(IF(CA20=0,0,+CA7/$G21)+BZ21,CA20)</f>
        <v>0</v>
      </c>
      <c r="CB21" s="141">
        <f t="shared" si="8"/>
        <v>0</v>
      </c>
      <c r="CC21" s="141">
        <f t="shared" si="8"/>
        <v>0</v>
      </c>
      <c r="CD21" s="141">
        <f t="shared" si="8"/>
        <v>0</v>
      </c>
      <c r="CE21" s="141">
        <f t="shared" si="8"/>
        <v>0</v>
      </c>
      <c r="CF21" s="141">
        <f t="shared" si="8"/>
        <v>0</v>
      </c>
      <c r="CG21" s="141">
        <f t="shared" si="8"/>
        <v>0</v>
      </c>
      <c r="CH21" s="141">
        <f t="shared" si="8"/>
        <v>0</v>
      </c>
      <c r="CI21" s="141">
        <f t="shared" si="8"/>
        <v>0</v>
      </c>
      <c r="CJ21" s="141">
        <f t="shared" si="8"/>
        <v>0</v>
      </c>
      <c r="CK21" s="141">
        <f t="shared" si="8"/>
        <v>0</v>
      </c>
      <c r="CL21" s="141">
        <f t="shared" si="8"/>
        <v>0</v>
      </c>
      <c r="CM21" s="141">
        <f t="shared" si="8"/>
        <v>0</v>
      </c>
      <c r="CN21" s="141">
        <f t="shared" si="8"/>
        <v>0</v>
      </c>
      <c r="CO21" s="141">
        <f t="shared" si="8"/>
        <v>0</v>
      </c>
      <c r="CP21" s="141">
        <f t="shared" si="8"/>
        <v>0</v>
      </c>
    </row>
    <row r="22" spans="2:94" s="35" customFormat="1" ht="18" x14ac:dyDescent="0.25">
      <c r="B22" s="134"/>
      <c r="C22" s="135"/>
      <c r="D22" s="135"/>
      <c r="E22" s="136"/>
      <c r="F22" s="123" t="s">
        <v>183</v>
      </c>
      <c r="G22" s="123"/>
      <c r="H22" s="125"/>
      <c r="I22" s="125"/>
      <c r="J22" s="125"/>
      <c r="K22" s="125"/>
      <c r="L22" s="125"/>
      <c r="M22" s="125"/>
      <c r="N22" s="140">
        <f t="shared" ref="N22:BY22" si="9">+N20-N21</f>
        <v>0</v>
      </c>
      <c r="O22" s="141">
        <f t="shared" si="9"/>
        <v>7.7244475386392759</v>
      </c>
      <c r="P22" s="141">
        <f t="shared" si="9"/>
        <v>14.626989652190854</v>
      </c>
      <c r="Q22" s="141">
        <f>+Q20-Q21</f>
        <v>20.702648942154735</v>
      </c>
      <c r="R22" s="141">
        <f t="shared" si="9"/>
        <v>25.912078258530919</v>
      </c>
      <c r="S22" s="141">
        <f t="shared" si="9"/>
        <v>30.255256101319407</v>
      </c>
      <c r="T22" s="141">
        <f t="shared" si="9"/>
        <v>30.99628126843492</v>
      </c>
      <c r="U22" s="141">
        <f t="shared" si="9"/>
        <v>31.175043984416661</v>
      </c>
      <c r="V22" s="141">
        <f t="shared" si="9"/>
        <v>30.791544249264625</v>
      </c>
      <c r="W22" s="141">
        <f t="shared" si="9"/>
        <v>29.84578206297881</v>
      </c>
      <c r="X22" s="141">
        <f t="shared" si="9"/>
        <v>28.337757425559211</v>
      </c>
      <c r="Y22" s="141">
        <f t="shared" si="9"/>
        <v>21.207108276801833</v>
      </c>
      <c r="Z22" s="141">
        <f t="shared" si="9"/>
        <v>14.076459128044457</v>
      </c>
      <c r="AA22" s="141">
        <f>+AA20-AA21</f>
        <v>6.9458099792870804</v>
      </c>
      <c r="AB22" s="141">
        <f t="shared" si="9"/>
        <v>0</v>
      </c>
      <c r="AC22" s="141">
        <f t="shared" si="9"/>
        <v>0</v>
      </c>
      <c r="AD22" s="141">
        <f t="shared" si="9"/>
        <v>0</v>
      </c>
      <c r="AE22" s="141">
        <f t="shared" si="9"/>
        <v>0</v>
      </c>
      <c r="AF22" s="141">
        <f t="shared" si="9"/>
        <v>0</v>
      </c>
      <c r="AG22" s="141">
        <f t="shared" si="9"/>
        <v>0</v>
      </c>
      <c r="AH22" s="141">
        <f t="shared" si="9"/>
        <v>0</v>
      </c>
      <c r="AI22" s="141">
        <f t="shared" si="9"/>
        <v>0</v>
      </c>
      <c r="AJ22" s="141">
        <f t="shared" si="9"/>
        <v>0</v>
      </c>
      <c r="AK22" s="141">
        <f t="shared" si="9"/>
        <v>0</v>
      </c>
      <c r="AL22" s="141">
        <f t="shared" si="9"/>
        <v>0</v>
      </c>
      <c r="AM22" s="141">
        <f t="shared" si="9"/>
        <v>0</v>
      </c>
      <c r="AN22" s="141">
        <f t="shared" si="9"/>
        <v>0</v>
      </c>
      <c r="AO22" s="141">
        <f t="shared" si="9"/>
        <v>0</v>
      </c>
      <c r="AP22" s="141">
        <f t="shared" si="9"/>
        <v>0</v>
      </c>
      <c r="AQ22" s="141">
        <f t="shared" si="9"/>
        <v>0</v>
      </c>
      <c r="AR22" s="141">
        <f t="shared" si="9"/>
        <v>0</v>
      </c>
      <c r="AS22" s="141">
        <f t="shared" si="9"/>
        <v>0</v>
      </c>
      <c r="AT22" s="141">
        <f t="shared" si="9"/>
        <v>0</v>
      </c>
      <c r="AU22" s="141">
        <f t="shared" si="9"/>
        <v>0</v>
      </c>
      <c r="AV22" s="141">
        <f t="shared" si="9"/>
        <v>0</v>
      </c>
      <c r="AW22" s="141">
        <f t="shared" si="9"/>
        <v>0</v>
      </c>
      <c r="AX22" s="141">
        <f t="shared" si="9"/>
        <v>0</v>
      </c>
      <c r="AY22" s="141">
        <f t="shared" si="9"/>
        <v>0</v>
      </c>
      <c r="AZ22" s="141">
        <f t="shared" si="9"/>
        <v>0</v>
      </c>
      <c r="BA22" s="141">
        <f t="shared" si="9"/>
        <v>0</v>
      </c>
      <c r="BB22" s="141">
        <f t="shared" si="9"/>
        <v>0</v>
      </c>
      <c r="BC22" s="141">
        <f t="shared" si="9"/>
        <v>0</v>
      </c>
      <c r="BD22" s="141">
        <f t="shared" si="9"/>
        <v>0</v>
      </c>
      <c r="BE22" s="141">
        <f t="shared" si="9"/>
        <v>0</v>
      </c>
      <c r="BF22" s="141">
        <f t="shared" si="9"/>
        <v>0</v>
      </c>
      <c r="BG22" s="141">
        <f t="shared" si="9"/>
        <v>0</v>
      </c>
      <c r="BH22" s="141">
        <f t="shared" si="9"/>
        <v>0</v>
      </c>
      <c r="BI22" s="141">
        <f t="shared" si="9"/>
        <v>0</v>
      </c>
      <c r="BJ22" s="141">
        <f t="shared" si="9"/>
        <v>0</v>
      </c>
      <c r="BK22" s="141">
        <f t="shared" si="9"/>
        <v>0</v>
      </c>
      <c r="BL22" s="141">
        <f t="shared" si="9"/>
        <v>0</v>
      </c>
      <c r="BM22" s="141">
        <f t="shared" si="9"/>
        <v>0</v>
      </c>
      <c r="BN22" s="141">
        <f t="shared" si="9"/>
        <v>0</v>
      </c>
      <c r="BO22" s="141">
        <f t="shared" si="9"/>
        <v>0</v>
      </c>
      <c r="BP22" s="141">
        <f t="shared" si="9"/>
        <v>0</v>
      </c>
      <c r="BQ22" s="141">
        <f t="shared" si="9"/>
        <v>0</v>
      </c>
      <c r="BR22" s="141">
        <f t="shared" si="9"/>
        <v>0</v>
      </c>
      <c r="BS22" s="141">
        <f t="shared" si="9"/>
        <v>0</v>
      </c>
      <c r="BT22" s="141">
        <f t="shared" si="9"/>
        <v>0</v>
      </c>
      <c r="BU22" s="141">
        <f t="shared" si="9"/>
        <v>0</v>
      </c>
      <c r="BV22" s="141">
        <f t="shared" si="9"/>
        <v>0</v>
      </c>
      <c r="BW22" s="141">
        <f t="shared" si="9"/>
        <v>0</v>
      </c>
      <c r="BX22" s="141">
        <f t="shared" si="9"/>
        <v>0</v>
      </c>
      <c r="BY22" s="141">
        <f t="shared" si="9"/>
        <v>0</v>
      </c>
      <c r="BZ22" s="141">
        <f t="shared" ref="BZ22:CP22" si="10">+BZ20-BZ21</f>
        <v>0</v>
      </c>
      <c r="CA22" s="141">
        <f t="shared" si="10"/>
        <v>0</v>
      </c>
      <c r="CB22" s="141">
        <f t="shared" si="10"/>
        <v>0</v>
      </c>
      <c r="CC22" s="141">
        <f t="shared" si="10"/>
        <v>0</v>
      </c>
      <c r="CD22" s="141">
        <f t="shared" si="10"/>
        <v>0</v>
      </c>
      <c r="CE22" s="141">
        <f t="shared" si="10"/>
        <v>0</v>
      </c>
      <c r="CF22" s="141">
        <f t="shared" si="10"/>
        <v>0</v>
      </c>
      <c r="CG22" s="141">
        <f t="shared" si="10"/>
        <v>0</v>
      </c>
      <c r="CH22" s="141">
        <f t="shared" si="10"/>
        <v>0</v>
      </c>
      <c r="CI22" s="141">
        <f t="shared" si="10"/>
        <v>0</v>
      </c>
      <c r="CJ22" s="141">
        <f t="shared" si="10"/>
        <v>0</v>
      </c>
      <c r="CK22" s="141">
        <f t="shared" si="10"/>
        <v>0</v>
      </c>
      <c r="CL22" s="141">
        <f t="shared" si="10"/>
        <v>0</v>
      </c>
      <c r="CM22" s="141">
        <f t="shared" si="10"/>
        <v>0</v>
      </c>
      <c r="CN22" s="141">
        <f t="shared" si="10"/>
        <v>0</v>
      </c>
      <c r="CO22" s="141">
        <f t="shared" si="10"/>
        <v>0</v>
      </c>
      <c r="CP22" s="141">
        <f t="shared" si="10"/>
        <v>0</v>
      </c>
    </row>
    <row r="23" spans="2:94" s="35" customFormat="1" ht="18" x14ac:dyDescent="0.25">
      <c r="B23" s="134"/>
      <c r="C23" s="135"/>
      <c r="D23" s="135"/>
      <c r="E23" s="136"/>
      <c r="F23" s="123" t="s">
        <v>186</v>
      </c>
      <c r="G23" s="126" t="s">
        <v>158</v>
      </c>
      <c r="H23" s="125"/>
      <c r="I23" s="125"/>
      <c r="J23" s="125"/>
      <c r="K23" s="125"/>
      <c r="L23" s="125"/>
      <c r="M23" s="125"/>
      <c r="N23" s="140">
        <f>AVERAGE(N20,N22)</f>
        <v>0</v>
      </c>
      <c r="O23" s="141">
        <f t="shared" ref="O23:BZ23" si="11">AVERAGE(O20,O22)</f>
        <v>8.1535835130081242</v>
      </c>
      <c r="P23" s="141">
        <f t="shared" si="11"/>
        <v>15.487281963353551</v>
      </c>
      <c r="Q23" s="141">
        <f t="shared" si="11"/>
        <v>21.996065915111281</v>
      </c>
      <c r="R23" s="141">
        <f t="shared" si="11"/>
        <v>27.638620968281312</v>
      </c>
      <c r="S23" s="141">
        <f t="shared" si="11"/>
        <v>32.414924547863649</v>
      </c>
      <c r="T23" s="141">
        <f t="shared" si="11"/>
        <v>33.437080940546053</v>
      </c>
      <c r="U23" s="141">
        <f t="shared" si="11"/>
        <v>33.896974882094682</v>
      </c>
      <c r="V23" s="141">
        <f t="shared" si="11"/>
        <v>33.794606372509534</v>
      </c>
      <c r="W23" s="141">
        <f t="shared" si="11"/>
        <v>33.12997541179061</v>
      </c>
      <c r="X23" s="141">
        <f t="shared" si="11"/>
        <v>31.9030819999379</v>
      </c>
      <c r="Y23" s="141">
        <f t="shared" si="11"/>
        <v>24.772432851180522</v>
      </c>
      <c r="Z23" s="141">
        <f t="shared" si="11"/>
        <v>17.641783702423144</v>
      </c>
      <c r="AA23" s="141">
        <f t="shared" si="11"/>
        <v>10.511134553665769</v>
      </c>
      <c r="AB23" s="141">
        <f t="shared" si="11"/>
        <v>3.4729049896435402</v>
      </c>
      <c r="AC23" s="141">
        <f t="shared" si="11"/>
        <v>0</v>
      </c>
      <c r="AD23" s="141">
        <f t="shared" si="11"/>
        <v>0</v>
      </c>
      <c r="AE23" s="141">
        <f t="shared" si="11"/>
        <v>0</v>
      </c>
      <c r="AF23" s="141">
        <f t="shared" si="11"/>
        <v>0</v>
      </c>
      <c r="AG23" s="141">
        <f t="shared" si="11"/>
        <v>0</v>
      </c>
      <c r="AH23" s="141">
        <f t="shared" si="11"/>
        <v>0</v>
      </c>
      <c r="AI23" s="141">
        <f t="shared" si="11"/>
        <v>0</v>
      </c>
      <c r="AJ23" s="141">
        <f t="shared" si="11"/>
        <v>0</v>
      </c>
      <c r="AK23" s="141">
        <f t="shared" si="11"/>
        <v>0</v>
      </c>
      <c r="AL23" s="141">
        <f t="shared" si="11"/>
        <v>0</v>
      </c>
      <c r="AM23" s="141">
        <f t="shared" si="11"/>
        <v>0</v>
      </c>
      <c r="AN23" s="141">
        <f t="shared" si="11"/>
        <v>0</v>
      </c>
      <c r="AO23" s="141">
        <f t="shared" si="11"/>
        <v>0</v>
      </c>
      <c r="AP23" s="141">
        <f t="shared" si="11"/>
        <v>0</v>
      </c>
      <c r="AQ23" s="141">
        <f t="shared" si="11"/>
        <v>0</v>
      </c>
      <c r="AR23" s="141">
        <f t="shared" si="11"/>
        <v>0</v>
      </c>
      <c r="AS23" s="141">
        <f t="shared" si="11"/>
        <v>0</v>
      </c>
      <c r="AT23" s="141">
        <f t="shared" si="11"/>
        <v>0</v>
      </c>
      <c r="AU23" s="141">
        <f t="shared" si="11"/>
        <v>0</v>
      </c>
      <c r="AV23" s="141">
        <f t="shared" si="11"/>
        <v>0</v>
      </c>
      <c r="AW23" s="141">
        <f t="shared" si="11"/>
        <v>0</v>
      </c>
      <c r="AX23" s="141">
        <f t="shared" si="11"/>
        <v>0</v>
      </c>
      <c r="AY23" s="141">
        <f t="shared" si="11"/>
        <v>0</v>
      </c>
      <c r="AZ23" s="141">
        <f t="shared" si="11"/>
        <v>0</v>
      </c>
      <c r="BA23" s="141">
        <f t="shared" si="11"/>
        <v>0</v>
      </c>
      <c r="BB23" s="141">
        <f t="shared" si="11"/>
        <v>0</v>
      </c>
      <c r="BC23" s="141">
        <f t="shared" si="11"/>
        <v>0</v>
      </c>
      <c r="BD23" s="141">
        <f t="shared" si="11"/>
        <v>0</v>
      </c>
      <c r="BE23" s="141">
        <f t="shared" si="11"/>
        <v>0</v>
      </c>
      <c r="BF23" s="141">
        <f t="shared" si="11"/>
        <v>0</v>
      </c>
      <c r="BG23" s="141">
        <f t="shared" si="11"/>
        <v>0</v>
      </c>
      <c r="BH23" s="141">
        <f t="shared" si="11"/>
        <v>0</v>
      </c>
      <c r="BI23" s="141">
        <f t="shared" si="11"/>
        <v>0</v>
      </c>
      <c r="BJ23" s="141">
        <f t="shared" si="11"/>
        <v>0</v>
      </c>
      <c r="BK23" s="141">
        <f t="shared" si="11"/>
        <v>0</v>
      </c>
      <c r="BL23" s="141">
        <f t="shared" si="11"/>
        <v>0</v>
      </c>
      <c r="BM23" s="141">
        <f t="shared" si="11"/>
        <v>0</v>
      </c>
      <c r="BN23" s="141">
        <f t="shared" si="11"/>
        <v>0</v>
      </c>
      <c r="BO23" s="141">
        <f t="shared" si="11"/>
        <v>0</v>
      </c>
      <c r="BP23" s="141">
        <f t="shared" si="11"/>
        <v>0</v>
      </c>
      <c r="BQ23" s="141">
        <f t="shared" si="11"/>
        <v>0</v>
      </c>
      <c r="BR23" s="141">
        <f t="shared" si="11"/>
        <v>0</v>
      </c>
      <c r="BS23" s="141">
        <f t="shared" si="11"/>
        <v>0</v>
      </c>
      <c r="BT23" s="141">
        <f t="shared" si="11"/>
        <v>0</v>
      </c>
      <c r="BU23" s="141">
        <f t="shared" si="11"/>
        <v>0</v>
      </c>
      <c r="BV23" s="141">
        <f t="shared" si="11"/>
        <v>0</v>
      </c>
      <c r="BW23" s="141">
        <f t="shared" si="11"/>
        <v>0</v>
      </c>
      <c r="BX23" s="141">
        <f t="shared" si="11"/>
        <v>0</v>
      </c>
      <c r="BY23" s="141">
        <f t="shared" si="11"/>
        <v>0</v>
      </c>
      <c r="BZ23" s="141">
        <f t="shared" si="11"/>
        <v>0</v>
      </c>
      <c r="CA23" s="141">
        <f t="shared" ref="CA23:CP23" si="12">AVERAGE(CA20,CA22)</f>
        <v>0</v>
      </c>
      <c r="CB23" s="141">
        <f t="shared" si="12"/>
        <v>0</v>
      </c>
      <c r="CC23" s="141">
        <f t="shared" si="12"/>
        <v>0</v>
      </c>
      <c r="CD23" s="141">
        <f t="shared" si="12"/>
        <v>0</v>
      </c>
      <c r="CE23" s="141">
        <f t="shared" si="12"/>
        <v>0</v>
      </c>
      <c r="CF23" s="141">
        <f t="shared" si="12"/>
        <v>0</v>
      </c>
      <c r="CG23" s="141">
        <f t="shared" si="12"/>
        <v>0</v>
      </c>
      <c r="CH23" s="141">
        <f t="shared" si="12"/>
        <v>0</v>
      </c>
      <c r="CI23" s="141">
        <f t="shared" si="12"/>
        <v>0</v>
      </c>
      <c r="CJ23" s="141">
        <f t="shared" si="12"/>
        <v>0</v>
      </c>
      <c r="CK23" s="141">
        <f t="shared" si="12"/>
        <v>0</v>
      </c>
      <c r="CL23" s="141">
        <f t="shared" si="12"/>
        <v>0</v>
      </c>
      <c r="CM23" s="141">
        <f t="shared" si="12"/>
        <v>0</v>
      </c>
      <c r="CN23" s="141">
        <f t="shared" si="12"/>
        <v>0</v>
      </c>
      <c r="CO23" s="141">
        <f t="shared" si="12"/>
        <v>0</v>
      </c>
      <c r="CP23" s="141">
        <f t="shared" si="12"/>
        <v>0</v>
      </c>
    </row>
    <row r="24" spans="2:94" s="35" customFormat="1" ht="18" x14ac:dyDescent="0.25">
      <c r="B24" s="134"/>
      <c r="C24" s="135"/>
      <c r="D24" s="135"/>
      <c r="E24" s="136"/>
      <c r="F24" s="127" t="s">
        <v>213</v>
      </c>
      <c r="G24" s="128">
        <v>3.1199999999999999E-2</v>
      </c>
      <c r="H24" s="129"/>
      <c r="I24" s="129"/>
      <c r="J24" s="129"/>
      <c r="K24" s="129"/>
      <c r="L24" s="129"/>
      <c r="M24" s="129"/>
      <c r="N24" s="141">
        <f>+N23*$G24+N21</f>
        <v>0</v>
      </c>
      <c r="O24" s="141">
        <f t="shared" ref="O24:BZ24" si="13">+O23*$G24+O21</f>
        <v>1.1126637543435507</v>
      </c>
      <c r="P24" s="141">
        <f t="shared" si="13"/>
        <v>2.2037878195820251</v>
      </c>
      <c r="Q24" s="141">
        <f t="shared" si="13"/>
        <v>3.2731112024645639</v>
      </c>
      <c r="R24" s="141">
        <f t="shared" si="13"/>
        <v>4.3154103937111667</v>
      </c>
      <c r="S24" s="141">
        <f t="shared" si="13"/>
        <v>5.3306825389818329</v>
      </c>
      <c r="T24" s="141">
        <f t="shared" si="13"/>
        <v>5.9248362695673009</v>
      </c>
      <c r="U24" s="141">
        <f t="shared" si="13"/>
        <v>6.5014474116773968</v>
      </c>
      <c r="V24" s="141">
        <f t="shared" si="13"/>
        <v>7.0605159653121179</v>
      </c>
      <c r="W24" s="141">
        <f t="shared" si="13"/>
        <v>7.602041930471465</v>
      </c>
      <c r="X24" s="141">
        <f t="shared" si="13"/>
        <v>8.1260253071554391</v>
      </c>
      <c r="Y24" s="141">
        <f t="shared" si="13"/>
        <v>7.9035490537142081</v>
      </c>
      <c r="Z24" s="141">
        <f t="shared" si="13"/>
        <v>7.681072800272978</v>
      </c>
      <c r="AA24" s="141">
        <f>+AA23*$G24+AA21</f>
        <v>7.4585965468317479</v>
      </c>
      <c r="AB24" s="141">
        <f t="shared" si="13"/>
        <v>7.054164614963959</v>
      </c>
      <c r="AC24" s="141">
        <f t="shared" si="13"/>
        <v>0</v>
      </c>
      <c r="AD24" s="141">
        <f t="shared" si="13"/>
        <v>0</v>
      </c>
      <c r="AE24" s="141">
        <f t="shared" si="13"/>
        <v>0</v>
      </c>
      <c r="AF24" s="141">
        <f t="shared" si="13"/>
        <v>0</v>
      </c>
      <c r="AG24" s="141">
        <f t="shared" si="13"/>
        <v>0</v>
      </c>
      <c r="AH24" s="141">
        <f t="shared" si="13"/>
        <v>0</v>
      </c>
      <c r="AI24" s="141">
        <f t="shared" si="13"/>
        <v>0</v>
      </c>
      <c r="AJ24" s="141">
        <f t="shared" si="13"/>
        <v>0</v>
      </c>
      <c r="AK24" s="141">
        <f t="shared" si="13"/>
        <v>0</v>
      </c>
      <c r="AL24" s="141">
        <f t="shared" si="13"/>
        <v>0</v>
      </c>
      <c r="AM24" s="141">
        <f t="shared" si="13"/>
        <v>0</v>
      </c>
      <c r="AN24" s="141">
        <f t="shared" si="13"/>
        <v>0</v>
      </c>
      <c r="AO24" s="141">
        <f t="shared" si="13"/>
        <v>0</v>
      </c>
      <c r="AP24" s="141">
        <f t="shared" si="13"/>
        <v>0</v>
      </c>
      <c r="AQ24" s="141">
        <f t="shared" si="13"/>
        <v>0</v>
      </c>
      <c r="AR24" s="141">
        <f t="shared" si="13"/>
        <v>0</v>
      </c>
      <c r="AS24" s="141">
        <f t="shared" si="13"/>
        <v>0</v>
      </c>
      <c r="AT24" s="141">
        <f t="shared" si="13"/>
        <v>0</v>
      </c>
      <c r="AU24" s="141">
        <f t="shared" si="13"/>
        <v>0</v>
      </c>
      <c r="AV24" s="141">
        <f t="shared" si="13"/>
        <v>0</v>
      </c>
      <c r="AW24" s="141">
        <f t="shared" si="13"/>
        <v>0</v>
      </c>
      <c r="AX24" s="141">
        <f t="shared" si="13"/>
        <v>0</v>
      </c>
      <c r="AY24" s="141">
        <f t="shared" si="13"/>
        <v>0</v>
      </c>
      <c r="AZ24" s="141">
        <f t="shared" si="13"/>
        <v>0</v>
      </c>
      <c r="BA24" s="141">
        <f t="shared" si="13"/>
        <v>0</v>
      </c>
      <c r="BB24" s="141">
        <f t="shared" si="13"/>
        <v>0</v>
      </c>
      <c r="BC24" s="141">
        <f t="shared" si="13"/>
        <v>0</v>
      </c>
      <c r="BD24" s="141">
        <f t="shared" si="13"/>
        <v>0</v>
      </c>
      <c r="BE24" s="141">
        <f t="shared" si="13"/>
        <v>0</v>
      </c>
      <c r="BF24" s="141">
        <f t="shared" si="13"/>
        <v>0</v>
      </c>
      <c r="BG24" s="141">
        <f t="shared" si="13"/>
        <v>0</v>
      </c>
      <c r="BH24" s="141">
        <f t="shared" si="13"/>
        <v>0</v>
      </c>
      <c r="BI24" s="141">
        <f t="shared" si="13"/>
        <v>0</v>
      </c>
      <c r="BJ24" s="141">
        <f t="shared" si="13"/>
        <v>0</v>
      </c>
      <c r="BK24" s="141">
        <f t="shared" si="13"/>
        <v>0</v>
      </c>
      <c r="BL24" s="141">
        <f t="shared" si="13"/>
        <v>0</v>
      </c>
      <c r="BM24" s="141">
        <f t="shared" si="13"/>
        <v>0</v>
      </c>
      <c r="BN24" s="141">
        <f t="shared" si="13"/>
        <v>0</v>
      </c>
      <c r="BO24" s="141">
        <f t="shared" si="13"/>
        <v>0</v>
      </c>
      <c r="BP24" s="141">
        <f t="shared" si="13"/>
        <v>0</v>
      </c>
      <c r="BQ24" s="141">
        <f t="shared" si="13"/>
        <v>0</v>
      </c>
      <c r="BR24" s="141">
        <f t="shared" si="13"/>
        <v>0</v>
      </c>
      <c r="BS24" s="141">
        <f t="shared" si="13"/>
        <v>0</v>
      </c>
      <c r="BT24" s="141">
        <f t="shared" si="13"/>
        <v>0</v>
      </c>
      <c r="BU24" s="141">
        <f t="shared" si="13"/>
        <v>0</v>
      </c>
      <c r="BV24" s="141">
        <f t="shared" si="13"/>
        <v>0</v>
      </c>
      <c r="BW24" s="141">
        <f t="shared" si="13"/>
        <v>0</v>
      </c>
      <c r="BX24" s="141">
        <f t="shared" si="13"/>
        <v>0</v>
      </c>
      <c r="BY24" s="141">
        <f t="shared" si="13"/>
        <v>0</v>
      </c>
      <c r="BZ24" s="141">
        <f t="shared" si="13"/>
        <v>0</v>
      </c>
      <c r="CA24" s="141">
        <f t="shared" ref="CA24:CP24" si="14">+CA23*$G24+CA21</f>
        <v>0</v>
      </c>
      <c r="CB24" s="141">
        <f t="shared" si="14"/>
        <v>0</v>
      </c>
      <c r="CC24" s="141">
        <f t="shared" si="14"/>
        <v>0</v>
      </c>
      <c r="CD24" s="141">
        <f t="shared" si="14"/>
        <v>0</v>
      </c>
      <c r="CE24" s="141">
        <f t="shared" si="14"/>
        <v>0</v>
      </c>
      <c r="CF24" s="141">
        <f t="shared" si="14"/>
        <v>0</v>
      </c>
      <c r="CG24" s="141">
        <f t="shared" si="14"/>
        <v>0</v>
      </c>
      <c r="CH24" s="141">
        <f t="shared" si="14"/>
        <v>0</v>
      </c>
      <c r="CI24" s="141">
        <f t="shared" si="14"/>
        <v>0</v>
      </c>
      <c r="CJ24" s="141">
        <f t="shared" si="14"/>
        <v>0</v>
      </c>
      <c r="CK24" s="141">
        <f t="shared" si="14"/>
        <v>0</v>
      </c>
      <c r="CL24" s="141">
        <f t="shared" si="14"/>
        <v>0</v>
      </c>
      <c r="CM24" s="141">
        <f t="shared" si="14"/>
        <v>0</v>
      </c>
      <c r="CN24" s="141">
        <f t="shared" si="14"/>
        <v>0</v>
      </c>
      <c r="CO24" s="141">
        <f t="shared" si="14"/>
        <v>0</v>
      </c>
      <c r="CP24" s="141">
        <f t="shared" si="14"/>
        <v>0</v>
      </c>
    </row>
    <row r="25" spans="2:94" s="35" customFormat="1" ht="15" x14ac:dyDescent="0.2">
      <c r="B25" s="134"/>
      <c r="C25" s="135"/>
      <c r="D25" s="135"/>
      <c r="E25" s="136"/>
    </row>
    <row r="26" spans="2:94" s="35" customFormat="1" ht="15" x14ac:dyDescent="0.2">
      <c r="B26" s="134"/>
      <c r="C26" s="135"/>
      <c r="D26" s="135"/>
      <c r="E26" s="136"/>
      <c r="F26" s="135"/>
      <c r="G26" s="135"/>
      <c r="H26" s="135"/>
      <c r="I26" s="137"/>
      <c r="J26" s="137"/>
      <c r="K26" s="137"/>
      <c r="L26" s="137"/>
      <c r="M26" s="137"/>
    </row>
    <row r="27" spans="2:94" s="35" customFormat="1" ht="15" x14ac:dyDescent="0.2">
      <c r="B27" s="134"/>
      <c r="C27" s="135"/>
      <c r="D27" s="135"/>
      <c r="E27" s="136"/>
      <c r="F27" s="135"/>
      <c r="G27" s="135"/>
      <c r="H27" s="135"/>
      <c r="I27" s="137"/>
      <c r="J27" s="137"/>
      <c r="K27" s="137"/>
      <c r="L27" s="137"/>
      <c r="M27" s="137"/>
    </row>
    <row r="28" spans="2:94" s="35" customFormat="1" ht="15" x14ac:dyDescent="0.2">
      <c r="B28" s="134"/>
      <c r="C28" s="135"/>
      <c r="D28" s="135"/>
      <c r="E28" s="136"/>
      <c r="F28" s="135"/>
      <c r="G28" s="135"/>
      <c r="H28" s="135"/>
      <c r="I28" s="137"/>
      <c r="J28" s="137"/>
      <c r="K28" s="137"/>
      <c r="L28" s="137"/>
      <c r="M28" s="137"/>
    </row>
    <row r="29" spans="2:94" s="35" customFormat="1" ht="15.75" thickBot="1" x14ac:dyDescent="0.25">
      <c r="B29" s="43"/>
      <c r="C29" s="44"/>
      <c r="D29" s="44"/>
      <c r="E29" s="45"/>
      <c r="F29" s="44"/>
      <c r="G29" s="44"/>
      <c r="H29" s="44"/>
      <c r="I29" s="46"/>
      <c r="J29" s="47"/>
    </row>
    <row r="30" spans="2:94" ht="15.75" thickBot="1" x14ac:dyDescent="0.25">
      <c r="B30" s="171" t="s">
        <v>112</v>
      </c>
      <c r="C30" s="172"/>
      <c r="D30" s="48"/>
      <c r="E30" s="49"/>
      <c r="F30" s="48"/>
      <c r="G30" s="48"/>
      <c r="H30" s="48"/>
      <c r="I30" s="50"/>
      <c r="J30" s="51"/>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row>
    <row r="31" spans="2:94" ht="115.5" thickBot="1" x14ac:dyDescent="0.25">
      <c r="B31" s="53" t="s">
        <v>5</v>
      </c>
      <c r="C31" s="54" t="s">
        <v>6</v>
      </c>
      <c r="D31" s="55" t="s">
        <v>7</v>
      </c>
      <c r="E31" s="55" t="s">
        <v>8</v>
      </c>
      <c r="F31" s="55" t="s">
        <v>9</v>
      </c>
      <c r="G31" s="55" t="s">
        <v>10</v>
      </c>
      <c r="H31" s="56"/>
      <c r="I31" s="57" t="s">
        <v>12</v>
      </c>
      <c r="J31" s="58" t="s">
        <v>13</v>
      </c>
      <c r="K31" s="58" t="s">
        <v>14</v>
      </c>
      <c r="L31" s="58" t="s">
        <v>15</v>
      </c>
      <c r="M31" s="58" t="s">
        <v>16</v>
      </c>
      <c r="N31" s="58" t="s">
        <v>17</v>
      </c>
      <c r="O31" s="58" t="s">
        <v>18</v>
      </c>
      <c r="P31" s="58" t="s">
        <v>19</v>
      </c>
      <c r="Q31" s="58" t="s">
        <v>20</v>
      </c>
      <c r="R31" s="58" t="s">
        <v>21</v>
      </c>
      <c r="S31" s="58" t="s">
        <v>22</v>
      </c>
      <c r="T31" s="58" t="s">
        <v>23</v>
      </c>
      <c r="U31" s="58" t="s">
        <v>24</v>
      </c>
      <c r="V31" s="58" t="s">
        <v>25</v>
      </c>
      <c r="W31" s="58" t="s">
        <v>26</v>
      </c>
      <c r="X31" s="58" t="s">
        <v>27</v>
      </c>
      <c r="Y31" s="58" t="s">
        <v>28</v>
      </c>
      <c r="Z31" s="58" t="s">
        <v>29</v>
      </c>
      <c r="AA31" s="58" t="s">
        <v>30</v>
      </c>
      <c r="AB31" s="58" t="s">
        <v>31</v>
      </c>
      <c r="AC31" s="58" t="s">
        <v>32</v>
      </c>
      <c r="AD31" s="58" t="s">
        <v>33</v>
      </c>
      <c r="AE31" s="58" t="s">
        <v>34</v>
      </c>
      <c r="AF31" s="58" t="s">
        <v>35</v>
      </c>
      <c r="AG31" s="58" t="s">
        <v>36</v>
      </c>
      <c r="AH31" s="58" t="s">
        <v>37</v>
      </c>
      <c r="AI31" s="58" t="s">
        <v>38</v>
      </c>
      <c r="AJ31" s="58" t="s">
        <v>39</v>
      </c>
      <c r="AK31" s="58" t="s">
        <v>40</v>
      </c>
      <c r="AL31" s="58" t="s">
        <v>41</v>
      </c>
      <c r="AM31" s="58" t="s">
        <v>42</v>
      </c>
      <c r="AN31" s="58" t="s">
        <v>43</v>
      </c>
      <c r="AO31" s="58" t="s">
        <v>44</v>
      </c>
      <c r="AP31" s="58" t="s">
        <v>45</v>
      </c>
      <c r="AQ31" s="58" t="s">
        <v>46</v>
      </c>
      <c r="AR31" s="58" t="s">
        <v>47</v>
      </c>
      <c r="AS31" s="58" t="s">
        <v>48</v>
      </c>
      <c r="AT31" s="58" t="s">
        <v>49</v>
      </c>
      <c r="AU31" s="58" t="s">
        <v>50</v>
      </c>
      <c r="AV31" s="58" t="s">
        <v>51</v>
      </c>
      <c r="AW31" s="58" t="s">
        <v>52</v>
      </c>
      <c r="AX31" s="58" t="s">
        <v>53</v>
      </c>
      <c r="AY31" s="58" t="s">
        <v>54</v>
      </c>
      <c r="AZ31" s="58" t="s">
        <v>55</v>
      </c>
      <c r="BA31" s="58" t="s">
        <v>56</v>
      </c>
      <c r="BB31" s="58" t="s">
        <v>57</v>
      </c>
      <c r="BC31" s="58" t="s">
        <v>58</v>
      </c>
      <c r="BD31" s="58" t="s">
        <v>59</v>
      </c>
      <c r="BE31" s="58" t="s">
        <v>60</v>
      </c>
      <c r="BF31" s="58" t="s">
        <v>61</v>
      </c>
      <c r="BG31" s="58" t="s">
        <v>62</v>
      </c>
      <c r="BH31" s="58" t="s">
        <v>63</v>
      </c>
      <c r="BI31" s="58" t="s">
        <v>64</v>
      </c>
      <c r="BJ31" s="58" t="s">
        <v>65</v>
      </c>
      <c r="BK31" s="58" t="s">
        <v>66</v>
      </c>
      <c r="BL31" s="58" t="s">
        <v>67</v>
      </c>
      <c r="BM31" s="58" t="s">
        <v>68</v>
      </c>
      <c r="BN31" s="58" t="s">
        <v>69</v>
      </c>
      <c r="BO31" s="58" t="s">
        <v>70</v>
      </c>
      <c r="BP31" s="58" t="s">
        <v>71</v>
      </c>
      <c r="BQ31" s="58" t="s">
        <v>72</v>
      </c>
      <c r="BR31" s="58" t="s">
        <v>73</v>
      </c>
      <c r="BS31" s="58" t="s">
        <v>74</v>
      </c>
      <c r="BT31" s="58" t="s">
        <v>75</v>
      </c>
      <c r="BU31" s="58" t="s">
        <v>76</v>
      </c>
      <c r="BV31" s="58" t="s">
        <v>77</v>
      </c>
      <c r="BW31" s="58" t="s">
        <v>78</v>
      </c>
      <c r="BX31" s="58" t="s">
        <v>79</v>
      </c>
      <c r="BY31" s="58" t="s">
        <v>80</v>
      </c>
      <c r="BZ31" s="58" t="s">
        <v>81</v>
      </c>
      <c r="CA31" s="58" t="s">
        <v>82</v>
      </c>
      <c r="CB31" s="58" t="s">
        <v>83</v>
      </c>
      <c r="CC31" s="58" t="s">
        <v>84</v>
      </c>
      <c r="CD31" s="58" t="s">
        <v>85</v>
      </c>
      <c r="CE31" s="58" t="s">
        <v>86</v>
      </c>
      <c r="CF31" s="58" t="s">
        <v>87</v>
      </c>
      <c r="CG31" s="58" t="s">
        <v>88</v>
      </c>
      <c r="CH31" s="58" t="s">
        <v>89</v>
      </c>
      <c r="CI31" s="58" t="s">
        <v>90</v>
      </c>
      <c r="CJ31" s="58" t="s">
        <v>91</v>
      </c>
      <c r="CK31" s="58" t="s">
        <v>92</v>
      </c>
      <c r="CL31" s="58" t="s">
        <v>93</v>
      </c>
      <c r="CM31" s="58" t="s">
        <v>94</v>
      </c>
      <c r="CN31" s="58" t="s">
        <v>95</v>
      </c>
      <c r="CO31" s="58" t="s">
        <v>96</v>
      </c>
      <c r="CP31" s="59" t="s">
        <v>97</v>
      </c>
    </row>
    <row r="32" spans="2:94" ht="15" x14ac:dyDescent="0.2">
      <c r="B32" s="165" t="s">
        <v>113</v>
      </c>
      <c r="C32" s="63" t="s">
        <v>210</v>
      </c>
      <c r="D32" s="26" t="s">
        <v>215</v>
      </c>
      <c r="E32" s="19" t="s">
        <v>101</v>
      </c>
      <c r="F32" s="20" t="s">
        <v>114</v>
      </c>
      <c r="G32" s="20"/>
      <c r="H32" s="19" t="s">
        <v>108</v>
      </c>
      <c r="I32" s="61"/>
      <c r="J32" s="62"/>
      <c r="K32" s="21"/>
      <c r="L32" s="22"/>
      <c r="M32" s="22"/>
      <c r="N32" s="23"/>
      <c r="O32" s="121">
        <v>0.39203850000000001</v>
      </c>
      <c r="P32" s="121">
        <v>0.78407700000000002</v>
      </c>
      <c r="Q32" s="121">
        <v>1.1761155000000001</v>
      </c>
      <c r="R32" s="121">
        <v>1.568154</v>
      </c>
      <c r="S32" s="121">
        <v>1.9601925</v>
      </c>
      <c r="T32" s="121">
        <v>2.0091925000000002</v>
      </c>
      <c r="U32" s="121">
        <v>2.0581925000000001</v>
      </c>
      <c r="V32" s="121">
        <v>2.1071925</v>
      </c>
      <c r="W32" s="121">
        <v>2.1561925</v>
      </c>
      <c r="X32" s="121">
        <v>2.2051924999999999</v>
      </c>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4"/>
    </row>
    <row r="33" spans="2:94" ht="15" x14ac:dyDescent="0.2">
      <c r="B33" s="173"/>
      <c r="C33" s="63"/>
      <c r="D33" s="26"/>
      <c r="E33" s="26" t="s">
        <v>101</v>
      </c>
      <c r="F33" s="28" t="s">
        <v>114</v>
      </c>
      <c r="G33" s="28"/>
      <c r="H33" s="26" t="s">
        <v>115</v>
      </c>
      <c r="I33" s="64"/>
      <c r="J33" s="65"/>
      <c r="K33" s="29"/>
      <c r="L33" s="30"/>
      <c r="M33" s="30"/>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2"/>
    </row>
    <row r="34" spans="2:94" ht="15" x14ac:dyDescent="0.2">
      <c r="B34" s="173"/>
      <c r="C34" s="63"/>
      <c r="D34" s="26"/>
      <c r="E34" s="26" t="s">
        <v>106</v>
      </c>
      <c r="F34" s="26" t="s">
        <v>116</v>
      </c>
      <c r="G34" s="26"/>
      <c r="H34" s="26" t="s">
        <v>108</v>
      </c>
      <c r="I34" s="66"/>
      <c r="J34" s="65"/>
      <c r="K34" s="29"/>
      <c r="L34" s="30"/>
      <c r="M34" s="30"/>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2"/>
    </row>
    <row r="35" spans="2:94" ht="15" x14ac:dyDescent="0.2">
      <c r="B35" s="173"/>
      <c r="C35" s="63"/>
      <c r="D35" s="26"/>
      <c r="E35" s="26" t="s">
        <v>106</v>
      </c>
      <c r="F35" s="26" t="s">
        <v>117</v>
      </c>
      <c r="G35" s="26"/>
      <c r="H35" s="26" t="s">
        <v>108</v>
      </c>
      <c r="I35" s="66"/>
      <c r="J35" s="65"/>
      <c r="K35" s="29"/>
      <c r="L35" s="30"/>
      <c r="M35" s="30"/>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2"/>
    </row>
    <row r="36" spans="2:94" ht="15" x14ac:dyDescent="0.2">
      <c r="B36" s="173"/>
      <c r="C36" s="63"/>
      <c r="D36" s="26"/>
      <c r="E36" s="26" t="s">
        <v>106</v>
      </c>
      <c r="F36" s="26" t="s">
        <v>118</v>
      </c>
      <c r="G36" s="26"/>
      <c r="H36" s="26" t="s">
        <v>108</v>
      </c>
      <c r="I36" s="66"/>
      <c r="J36" s="65"/>
      <c r="K36" s="29"/>
      <c r="L36" s="30"/>
      <c r="M36" s="30"/>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2"/>
    </row>
    <row r="37" spans="2:94" ht="15" x14ac:dyDescent="0.2">
      <c r="B37" s="173"/>
      <c r="C37" s="63"/>
      <c r="D37" s="26"/>
      <c r="E37" s="26" t="s">
        <v>106</v>
      </c>
      <c r="F37" s="26" t="s">
        <v>119</v>
      </c>
      <c r="G37" s="26"/>
      <c r="H37" s="26" t="s">
        <v>108</v>
      </c>
      <c r="I37" s="64"/>
      <c r="J37" s="65"/>
      <c r="K37" s="29"/>
      <c r="L37" s="30"/>
      <c r="M37" s="30"/>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2"/>
    </row>
    <row r="38" spans="2:94" ht="15" x14ac:dyDescent="0.2">
      <c r="B38" s="173"/>
      <c r="C38" s="63"/>
      <c r="D38" s="26"/>
      <c r="E38" s="26" t="s">
        <v>106</v>
      </c>
      <c r="F38" s="26" t="s">
        <v>120</v>
      </c>
      <c r="G38" s="26"/>
      <c r="H38" s="26" t="s">
        <v>108</v>
      </c>
      <c r="I38" s="66"/>
      <c r="J38" s="65"/>
      <c r="K38" s="29"/>
      <c r="L38" s="30"/>
      <c r="M38" s="30"/>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2"/>
    </row>
    <row r="39" spans="2:94" ht="15" x14ac:dyDescent="0.2">
      <c r="B39" s="173"/>
      <c r="C39" s="63"/>
      <c r="D39" s="26"/>
      <c r="E39" s="26" t="s">
        <v>106</v>
      </c>
      <c r="F39" s="26" t="s">
        <v>121</v>
      </c>
      <c r="G39" s="26"/>
      <c r="H39" s="26" t="s">
        <v>108</v>
      </c>
      <c r="I39" s="64"/>
      <c r="J39" s="67"/>
      <c r="K39" s="29"/>
      <c r="L39" s="30"/>
      <c r="M39" s="30"/>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2"/>
    </row>
    <row r="40" spans="2:94" ht="15.75" thickBot="1" x14ac:dyDescent="0.25">
      <c r="B40" s="173"/>
      <c r="C40" s="63"/>
      <c r="D40" s="26"/>
      <c r="E40" s="26" t="s">
        <v>106</v>
      </c>
      <c r="F40" s="26" t="s">
        <v>122</v>
      </c>
      <c r="G40" s="26"/>
      <c r="H40" s="26" t="s">
        <v>108</v>
      </c>
      <c r="I40" s="66"/>
      <c r="J40" s="67"/>
      <c r="K40" s="29"/>
      <c r="L40" s="30"/>
      <c r="M40" s="30"/>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2"/>
    </row>
    <row r="41" spans="2:94" ht="15" x14ac:dyDescent="0.2">
      <c r="B41" s="173"/>
      <c r="C41" s="63" t="s">
        <v>210</v>
      </c>
      <c r="D41" s="26" t="s">
        <v>215</v>
      </c>
      <c r="E41" s="26" t="s">
        <v>106</v>
      </c>
      <c r="F41" s="26" t="s">
        <v>124</v>
      </c>
      <c r="G41" s="26"/>
      <c r="H41" s="26" t="s">
        <v>108</v>
      </c>
      <c r="I41" s="66"/>
      <c r="J41" s="67"/>
      <c r="K41" s="29"/>
      <c r="L41" s="30"/>
      <c r="M41" s="30"/>
      <c r="N41" s="31"/>
      <c r="O41" s="120"/>
      <c r="P41" s="120"/>
      <c r="Q41" s="120"/>
      <c r="R41" s="120"/>
      <c r="S41" s="120"/>
      <c r="T41" s="121"/>
      <c r="U41" s="121"/>
      <c r="V41" s="121"/>
      <c r="W41" s="121"/>
      <c r="X41" s="12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2"/>
    </row>
    <row r="42" spans="2:94" ht="15" x14ac:dyDescent="0.2">
      <c r="B42" s="173"/>
      <c r="C42" s="63"/>
      <c r="D42" s="26"/>
      <c r="E42" s="26" t="s">
        <v>106</v>
      </c>
      <c r="F42" s="26" t="s">
        <v>124</v>
      </c>
      <c r="G42" s="26"/>
      <c r="H42" s="26" t="s">
        <v>108</v>
      </c>
      <c r="I42" s="66"/>
      <c r="J42" s="67"/>
      <c r="K42" s="29"/>
      <c r="L42" s="30"/>
      <c r="M42" s="30"/>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2"/>
    </row>
    <row r="43" spans="2:94" ht="15" x14ac:dyDescent="0.2">
      <c r="B43" s="173"/>
      <c r="C43" s="63"/>
      <c r="D43" s="26"/>
      <c r="E43" s="26" t="s">
        <v>106</v>
      </c>
      <c r="F43" s="26" t="s">
        <v>124</v>
      </c>
      <c r="G43" s="26"/>
      <c r="H43" s="26" t="s">
        <v>108</v>
      </c>
      <c r="I43" s="66"/>
      <c r="J43" s="67"/>
      <c r="K43" s="29"/>
      <c r="L43" s="30"/>
      <c r="M43" s="30"/>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2"/>
    </row>
    <row r="44" spans="2:94" ht="15" x14ac:dyDescent="0.2">
      <c r="B44" s="173"/>
      <c r="C44" s="63"/>
      <c r="D44" s="26"/>
      <c r="E44" s="26" t="s">
        <v>106</v>
      </c>
      <c r="F44" s="26" t="s">
        <v>124</v>
      </c>
      <c r="G44" s="26"/>
      <c r="H44" s="26" t="s">
        <v>108</v>
      </c>
      <c r="I44" s="66"/>
      <c r="J44" s="67"/>
      <c r="K44" s="29"/>
      <c r="L44" s="30"/>
      <c r="M44" s="30"/>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2"/>
    </row>
    <row r="45" spans="2:94" ht="15" x14ac:dyDescent="0.2">
      <c r="B45" s="173"/>
      <c r="C45" s="63"/>
      <c r="D45" s="26"/>
      <c r="E45" s="26" t="s">
        <v>106</v>
      </c>
      <c r="F45" s="26" t="s">
        <v>124</v>
      </c>
      <c r="G45" s="26"/>
      <c r="H45" s="26" t="s">
        <v>108</v>
      </c>
      <c r="I45" s="66"/>
      <c r="J45" s="67"/>
      <c r="K45" s="29"/>
      <c r="L45" s="30"/>
      <c r="M45" s="30"/>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2"/>
    </row>
    <row r="46" spans="2:94" x14ac:dyDescent="0.2">
      <c r="B46" s="173"/>
      <c r="C46" s="63"/>
      <c r="D46" s="26"/>
      <c r="E46" s="26" t="s">
        <v>106</v>
      </c>
      <c r="F46" s="26" t="s">
        <v>125</v>
      </c>
      <c r="G46" s="26"/>
      <c r="H46" s="26" t="s">
        <v>108</v>
      </c>
      <c r="I46" s="68"/>
      <c r="J46" s="30"/>
      <c r="K46" s="30"/>
      <c r="L46" s="30"/>
      <c r="M46" s="30"/>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2"/>
    </row>
    <row r="47" spans="2:94" x14ac:dyDescent="0.2">
      <c r="B47" s="173"/>
      <c r="C47" s="63"/>
      <c r="D47" s="26"/>
      <c r="E47" s="26" t="s">
        <v>106</v>
      </c>
      <c r="F47" s="26" t="s">
        <v>126</v>
      </c>
      <c r="G47" s="26"/>
      <c r="H47" s="26" t="s">
        <v>108</v>
      </c>
      <c r="I47" s="68"/>
      <c r="J47" s="30"/>
      <c r="K47" s="30"/>
      <c r="L47" s="30"/>
      <c r="M47" s="30"/>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2"/>
    </row>
    <row r="48" spans="2:94" x14ac:dyDescent="0.2">
      <c r="B48" s="173"/>
      <c r="C48" s="63"/>
      <c r="D48" s="26"/>
      <c r="E48" s="26" t="s">
        <v>106</v>
      </c>
      <c r="F48" s="26" t="s">
        <v>127</v>
      </c>
      <c r="G48" s="26"/>
      <c r="H48" s="26" t="s">
        <v>108</v>
      </c>
      <c r="I48" s="68"/>
      <c r="J48" s="30"/>
      <c r="K48" s="30"/>
      <c r="L48" s="30"/>
      <c r="M48" s="30"/>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2"/>
    </row>
    <row r="49" spans="2:94" x14ac:dyDescent="0.2">
      <c r="B49" s="173"/>
      <c r="C49" s="63"/>
      <c r="D49" s="26"/>
      <c r="E49" s="26" t="s">
        <v>106</v>
      </c>
      <c r="F49" s="26" t="s">
        <v>128</v>
      </c>
      <c r="G49" s="26"/>
      <c r="H49" s="26" t="s">
        <v>108</v>
      </c>
      <c r="I49" s="68"/>
      <c r="J49" s="30"/>
      <c r="K49" s="30"/>
      <c r="L49" s="30"/>
      <c r="M49" s="30"/>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2"/>
    </row>
    <row r="50" spans="2:94" ht="28.5" x14ac:dyDescent="0.2">
      <c r="B50" s="173"/>
      <c r="C50" s="63"/>
      <c r="D50" s="26"/>
      <c r="E50" s="26" t="s">
        <v>106</v>
      </c>
      <c r="F50" s="26" t="s">
        <v>129</v>
      </c>
      <c r="G50" s="26"/>
      <c r="H50" s="26" t="s">
        <v>108</v>
      </c>
      <c r="I50" s="68"/>
      <c r="J50" s="30"/>
      <c r="K50" s="30"/>
      <c r="L50" s="30"/>
      <c r="M50" s="30"/>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2"/>
    </row>
    <row r="51" spans="2:94" x14ac:dyDescent="0.2">
      <c r="B51" s="173"/>
      <c r="C51" s="63"/>
      <c r="D51" s="26"/>
      <c r="E51" s="26" t="s">
        <v>106</v>
      </c>
      <c r="F51" s="26" t="s">
        <v>130</v>
      </c>
      <c r="G51" s="26"/>
      <c r="H51" s="26" t="s">
        <v>108</v>
      </c>
      <c r="I51" s="68"/>
      <c r="J51" s="30"/>
      <c r="K51" s="30"/>
      <c r="L51" s="30"/>
      <c r="M51" s="30"/>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2"/>
    </row>
    <row r="52" spans="2:94" x14ac:dyDescent="0.2">
      <c r="B52" s="173"/>
      <c r="C52" s="63"/>
      <c r="D52" s="26"/>
      <c r="E52" s="26" t="s">
        <v>106</v>
      </c>
      <c r="F52" s="26" t="s">
        <v>131</v>
      </c>
      <c r="G52" s="26"/>
      <c r="H52" s="26" t="s">
        <v>108</v>
      </c>
      <c r="I52" s="68"/>
      <c r="J52" s="30"/>
      <c r="K52" s="30"/>
      <c r="L52" s="30"/>
      <c r="M52" s="30"/>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2"/>
    </row>
    <row r="53" spans="2:94" x14ac:dyDescent="0.2">
      <c r="B53" s="173"/>
      <c r="C53" s="63"/>
      <c r="D53" s="26"/>
      <c r="E53" s="26" t="s">
        <v>106</v>
      </c>
      <c r="F53" s="26" t="s">
        <v>132</v>
      </c>
      <c r="G53" s="26"/>
      <c r="H53" s="26" t="s">
        <v>108</v>
      </c>
      <c r="I53" s="68"/>
      <c r="J53" s="30"/>
      <c r="K53" s="30"/>
      <c r="L53" s="30"/>
      <c r="M53" s="30"/>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2"/>
    </row>
    <row r="54" spans="2:94" x14ac:dyDescent="0.2">
      <c r="B54" s="173"/>
      <c r="C54" s="63"/>
      <c r="D54" s="26"/>
      <c r="E54" s="26" t="s">
        <v>106</v>
      </c>
      <c r="F54" s="26" t="s">
        <v>133</v>
      </c>
      <c r="G54" s="26"/>
      <c r="H54" s="26" t="s">
        <v>108</v>
      </c>
      <c r="I54" s="68"/>
      <c r="J54" s="30"/>
      <c r="K54" s="30"/>
      <c r="L54" s="30"/>
      <c r="M54" s="30"/>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2"/>
    </row>
    <row r="55" spans="2:94" x14ac:dyDescent="0.2">
      <c r="B55" s="173"/>
      <c r="C55" s="63"/>
      <c r="D55" s="26"/>
      <c r="E55" s="26" t="s">
        <v>106</v>
      </c>
      <c r="F55" s="26" t="s">
        <v>134</v>
      </c>
      <c r="G55" s="26"/>
      <c r="H55" s="26" t="s">
        <v>108</v>
      </c>
      <c r="I55" s="68"/>
      <c r="J55" s="30"/>
      <c r="K55" s="30"/>
      <c r="L55" s="30"/>
      <c r="M55" s="30"/>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2"/>
    </row>
    <row r="56" spans="2:94" x14ac:dyDescent="0.2">
      <c r="B56" s="173"/>
      <c r="C56" s="63"/>
      <c r="D56" s="26"/>
      <c r="E56" s="26" t="s">
        <v>106</v>
      </c>
      <c r="F56" s="26" t="s">
        <v>135</v>
      </c>
      <c r="G56" s="26"/>
      <c r="H56" s="26" t="s">
        <v>108</v>
      </c>
      <c r="I56" s="68"/>
      <c r="J56" s="30"/>
      <c r="K56" s="30"/>
      <c r="L56" s="30"/>
      <c r="M56" s="30"/>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2"/>
    </row>
    <row r="57" spans="2:94" x14ac:dyDescent="0.2">
      <c r="B57" s="173"/>
      <c r="C57" s="63"/>
      <c r="D57" s="26"/>
      <c r="E57" s="26" t="s">
        <v>106</v>
      </c>
      <c r="F57" s="26" t="s">
        <v>136</v>
      </c>
      <c r="G57" s="26"/>
      <c r="H57" s="26" t="s">
        <v>108</v>
      </c>
      <c r="I57" s="68"/>
      <c r="J57" s="30"/>
      <c r="K57" s="30"/>
      <c r="L57" s="30"/>
      <c r="M57" s="30"/>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2"/>
    </row>
    <row r="58" spans="2:94" x14ac:dyDescent="0.2">
      <c r="B58" s="173"/>
      <c r="C58" s="63"/>
      <c r="D58" s="26"/>
      <c r="E58" s="26" t="s">
        <v>106</v>
      </c>
      <c r="F58" s="26" t="s">
        <v>137</v>
      </c>
      <c r="G58" s="26"/>
      <c r="H58" s="26" t="s">
        <v>108</v>
      </c>
      <c r="I58" s="68"/>
      <c r="J58" s="30"/>
      <c r="K58" s="30"/>
      <c r="L58" s="30"/>
      <c r="M58" s="30"/>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2"/>
    </row>
    <row r="59" spans="2:94" x14ac:dyDescent="0.2">
      <c r="B59" s="173"/>
      <c r="C59" s="63"/>
      <c r="D59" s="26"/>
      <c r="E59" s="26" t="s">
        <v>106</v>
      </c>
      <c r="F59" s="26" t="s">
        <v>138</v>
      </c>
      <c r="G59" s="26"/>
      <c r="H59" s="26" t="s">
        <v>108</v>
      </c>
      <c r="I59" s="68"/>
      <c r="J59" s="30"/>
      <c r="K59" s="30"/>
      <c r="L59" s="30"/>
      <c r="M59" s="30"/>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2"/>
    </row>
    <row r="60" spans="2:94" x14ac:dyDescent="0.2">
      <c r="B60" s="173"/>
      <c r="C60" s="63"/>
      <c r="D60" s="26"/>
      <c r="E60" s="26" t="s">
        <v>106</v>
      </c>
      <c r="F60" s="26" t="s">
        <v>139</v>
      </c>
      <c r="G60" s="26"/>
      <c r="H60" s="26" t="s">
        <v>108</v>
      </c>
      <c r="I60" s="68"/>
      <c r="J60" s="30"/>
      <c r="K60" s="30"/>
      <c r="L60" s="30"/>
      <c r="M60" s="30"/>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2"/>
    </row>
    <row r="61" spans="2:94" x14ac:dyDescent="0.2">
      <c r="B61" s="173"/>
      <c r="C61" s="63"/>
      <c r="D61" s="26"/>
      <c r="E61" s="26" t="s">
        <v>106</v>
      </c>
      <c r="F61" s="26" t="s">
        <v>140</v>
      </c>
      <c r="G61" s="26"/>
      <c r="H61" s="26" t="s">
        <v>108</v>
      </c>
      <c r="I61" s="68"/>
      <c r="J61" s="30"/>
      <c r="K61" s="30"/>
      <c r="L61" s="30"/>
      <c r="M61" s="30"/>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2"/>
    </row>
    <row r="62" spans="2:94" x14ac:dyDescent="0.2">
      <c r="B62" s="173"/>
      <c r="C62" s="63"/>
      <c r="D62" s="26"/>
      <c r="E62" s="26" t="s">
        <v>106</v>
      </c>
      <c r="F62" s="26" t="s">
        <v>141</v>
      </c>
      <c r="G62" s="26"/>
      <c r="H62" s="26" t="s">
        <v>108</v>
      </c>
      <c r="I62" s="68"/>
      <c r="J62" s="30"/>
      <c r="K62" s="30"/>
      <c r="L62" s="30"/>
      <c r="M62" s="30"/>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2"/>
    </row>
    <row r="63" spans="2:94" x14ac:dyDescent="0.2">
      <c r="B63" s="173"/>
      <c r="C63" s="63"/>
      <c r="D63" s="26"/>
      <c r="E63" s="26" t="s">
        <v>106</v>
      </c>
      <c r="F63" s="26" t="s">
        <v>142</v>
      </c>
      <c r="G63" s="26"/>
      <c r="H63" s="26" t="s">
        <v>108</v>
      </c>
      <c r="I63" s="68"/>
      <c r="J63" s="30"/>
      <c r="K63" s="30"/>
      <c r="L63" s="30"/>
      <c r="M63" s="30"/>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2"/>
    </row>
    <row r="64" spans="2:94" x14ac:dyDescent="0.2">
      <c r="B64" s="173"/>
      <c r="C64" s="63"/>
      <c r="D64" s="26"/>
      <c r="E64" s="26" t="s">
        <v>106</v>
      </c>
      <c r="F64" s="26" t="s">
        <v>143</v>
      </c>
      <c r="G64" s="26"/>
      <c r="H64" s="26" t="s">
        <v>108</v>
      </c>
      <c r="I64" s="30"/>
      <c r="J64" s="30"/>
      <c r="K64" s="30"/>
      <c r="L64" s="30"/>
      <c r="M64" s="30"/>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2"/>
    </row>
    <row r="65" spans="2:94" x14ac:dyDescent="0.2">
      <c r="B65" s="173"/>
      <c r="C65" s="63"/>
      <c r="D65" s="26"/>
      <c r="E65" s="26" t="s">
        <v>106</v>
      </c>
      <c r="F65" s="26" t="s">
        <v>144</v>
      </c>
      <c r="G65" s="26"/>
      <c r="H65" s="26" t="s">
        <v>108</v>
      </c>
      <c r="I65" s="30"/>
      <c r="J65" s="30"/>
      <c r="K65" s="30"/>
      <c r="L65" s="30"/>
      <c r="M65" s="30"/>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2"/>
    </row>
    <row r="66" spans="2:94" x14ac:dyDescent="0.2">
      <c r="B66" s="173"/>
      <c r="C66" s="63"/>
      <c r="D66" s="26"/>
      <c r="E66" s="26" t="s">
        <v>106</v>
      </c>
      <c r="F66" s="26" t="s">
        <v>145</v>
      </c>
      <c r="G66" s="26"/>
      <c r="H66" s="26" t="s">
        <v>108</v>
      </c>
      <c r="I66" s="30"/>
      <c r="J66" s="30"/>
      <c r="K66" s="30"/>
      <c r="L66" s="30"/>
      <c r="M66" s="30"/>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2"/>
    </row>
    <row r="67" spans="2:94" x14ac:dyDescent="0.2">
      <c r="B67" s="173"/>
      <c r="C67" s="63"/>
      <c r="D67" s="26"/>
      <c r="E67" s="26" t="s">
        <v>106</v>
      </c>
      <c r="F67" s="26" t="s">
        <v>146</v>
      </c>
      <c r="G67" s="26"/>
      <c r="H67" s="26" t="s">
        <v>108</v>
      </c>
      <c r="I67" s="30"/>
      <c r="J67" s="30"/>
      <c r="K67" s="30"/>
      <c r="L67" s="30"/>
      <c r="M67" s="30"/>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2"/>
    </row>
    <row r="68" spans="2:94" x14ac:dyDescent="0.2">
      <c r="B68" s="173"/>
      <c r="C68" s="63"/>
      <c r="D68" s="26"/>
      <c r="E68" s="26" t="s">
        <v>106</v>
      </c>
      <c r="F68" s="26" t="s">
        <v>147</v>
      </c>
      <c r="G68" s="26"/>
      <c r="H68" s="26" t="s">
        <v>108</v>
      </c>
      <c r="I68" s="30"/>
      <c r="J68" s="30"/>
      <c r="K68" s="30"/>
      <c r="L68" s="30"/>
      <c r="M68" s="30"/>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2"/>
    </row>
    <row r="69" spans="2:94" x14ac:dyDescent="0.2">
      <c r="B69" s="173"/>
      <c r="C69" s="63"/>
      <c r="D69" s="26"/>
      <c r="E69" s="26" t="s">
        <v>106</v>
      </c>
      <c r="F69" s="26" t="s">
        <v>148</v>
      </c>
      <c r="G69" s="26"/>
      <c r="H69" s="26" t="s">
        <v>108</v>
      </c>
      <c r="I69" s="30"/>
      <c r="J69" s="30"/>
      <c r="K69" s="30"/>
      <c r="L69" s="30"/>
      <c r="M69" s="30"/>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2"/>
    </row>
    <row r="70" spans="2:94" x14ac:dyDescent="0.2">
      <c r="B70" s="173"/>
      <c r="C70" s="63"/>
      <c r="D70" s="26"/>
      <c r="E70" s="26" t="s">
        <v>149</v>
      </c>
      <c r="F70" s="26"/>
      <c r="G70" s="26"/>
      <c r="H70" s="26"/>
      <c r="I70" s="30"/>
      <c r="J70" s="30"/>
      <c r="K70" s="30"/>
      <c r="L70" s="30"/>
      <c r="M70" s="30"/>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2"/>
    </row>
    <row r="71" spans="2:94" x14ac:dyDescent="0.2">
      <c r="B71" s="173"/>
      <c r="C71" s="69"/>
      <c r="D71" s="31"/>
      <c r="E71" s="26" t="s">
        <v>150</v>
      </c>
      <c r="F71" s="26"/>
      <c r="G71" s="31"/>
      <c r="H71" s="31"/>
      <c r="I71" s="30"/>
      <c r="J71" s="30"/>
      <c r="K71" s="30"/>
      <c r="L71" s="30"/>
      <c r="M71" s="30"/>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2"/>
    </row>
    <row r="72" spans="2:94" ht="15" thickBot="1" x14ac:dyDescent="0.25">
      <c r="B72" s="174"/>
      <c r="C72" s="70"/>
      <c r="D72" s="71"/>
      <c r="E72" s="72" t="s">
        <v>151</v>
      </c>
      <c r="F72" s="72"/>
      <c r="G72" s="71"/>
      <c r="H72" s="71"/>
      <c r="I72" s="73"/>
      <c r="J72" s="73"/>
      <c r="K72" s="73"/>
      <c r="L72" s="73"/>
      <c r="M72" s="73"/>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1"/>
      <c r="BR72" s="71"/>
      <c r="BS72" s="71"/>
      <c r="BT72" s="71"/>
      <c r="BU72" s="71"/>
      <c r="BV72" s="71"/>
      <c r="BW72" s="71"/>
      <c r="BX72" s="71"/>
      <c r="BY72" s="71"/>
      <c r="BZ72" s="71"/>
      <c r="CA72" s="71"/>
      <c r="CB72" s="71"/>
      <c r="CC72" s="71"/>
      <c r="CD72" s="71"/>
      <c r="CE72" s="71"/>
      <c r="CF72" s="71"/>
      <c r="CG72" s="71"/>
      <c r="CH72" s="71"/>
      <c r="CI72" s="71"/>
      <c r="CJ72" s="71"/>
      <c r="CK72" s="71"/>
      <c r="CL72" s="71"/>
      <c r="CM72" s="71"/>
      <c r="CN72" s="71"/>
      <c r="CO72" s="71"/>
      <c r="CP72" s="42"/>
    </row>
    <row r="74" spans="2:94" ht="15" thickBot="1" x14ac:dyDescent="0.25"/>
    <row r="75" spans="2:94" ht="15" thickBot="1" x14ac:dyDescent="0.25">
      <c r="B75" s="74" t="s">
        <v>1</v>
      </c>
      <c r="C75" s="4" t="str">
        <f>'[1]TITLE PAGE'!$D$18</f>
        <v>Essex and Suffolk Water</v>
      </c>
      <c r="D75" s="74" t="s">
        <v>2</v>
      </c>
      <c r="E75" s="75"/>
    </row>
    <row r="76" spans="2:94" ht="15" thickBot="1" x14ac:dyDescent="0.25">
      <c r="B76" s="9"/>
      <c r="C76" s="9"/>
      <c r="D76" s="9"/>
      <c r="E76" s="9"/>
    </row>
    <row r="77" spans="2:94" ht="15.75" thickBot="1" x14ac:dyDescent="0.25">
      <c r="B77" s="163" t="s">
        <v>152</v>
      </c>
      <c r="C77" s="164"/>
      <c r="D77" s="76" t="s">
        <v>153</v>
      </c>
      <c r="E77" s="76" t="s">
        <v>153</v>
      </c>
      <c r="F77" s="77"/>
      <c r="G77" s="77"/>
      <c r="H77" s="77"/>
      <c r="I77" s="77"/>
      <c r="J77" s="77"/>
      <c r="K77" s="77"/>
      <c r="L77" s="78"/>
      <c r="M77" s="77"/>
    </row>
    <row r="78" spans="2:94" x14ac:dyDescent="0.2">
      <c r="B78" s="79" t="s">
        <v>154</v>
      </c>
      <c r="C78" s="80"/>
      <c r="D78" s="81"/>
      <c r="E78" s="35"/>
      <c r="F78" s="77"/>
      <c r="G78" s="77"/>
      <c r="H78" s="77"/>
      <c r="I78" s="77"/>
      <c r="J78" s="77"/>
      <c r="K78" s="77"/>
      <c r="L78" s="78"/>
      <c r="M78" s="77"/>
    </row>
    <row r="79" spans="2:94" x14ac:dyDescent="0.2">
      <c r="B79" s="82" t="s">
        <v>155</v>
      </c>
      <c r="C79" s="77" t="s">
        <v>156</v>
      </c>
      <c r="D79" s="83">
        <f>3.5%</f>
        <v>3.5000000000000003E-2</v>
      </c>
      <c r="E79" s="35"/>
      <c r="F79" s="77"/>
      <c r="G79" s="77"/>
      <c r="H79" s="77"/>
      <c r="I79" s="77"/>
      <c r="J79" s="77"/>
      <c r="K79" s="77"/>
      <c r="L79" s="78"/>
      <c r="M79" s="77"/>
    </row>
    <row r="80" spans="2:94" x14ac:dyDescent="0.2">
      <c r="B80" s="82" t="s">
        <v>157</v>
      </c>
      <c r="C80" s="77" t="s">
        <v>158</v>
      </c>
      <c r="D80" s="83">
        <v>2.92E-2</v>
      </c>
      <c r="E80" s="35"/>
      <c r="F80" s="77"/>
      <c r="G80" s="77"/>
      <c r="H80" s="77"/>
      <c r="I80" s="77"/>
      <c r="J80" s="77"/>
      <c r="K80" s="77"/>
      <c r="L80" s="78"/>
      <c r="M80" s="77"/>
    </row>
    <row r="81" spans="2:13" x14ac:dyDescent="0.2">
      <c r="B81" s="82" t="s">
        <v>159</v>
      </c>
      <c r="C81" s="77" t="s">
        <v>160</v>
      </c>
      <c r="D81" s="84">
        <v>5</v>
      </c>
      <c r="E81" s="35"/>
      <c r="F81" s="77"/>
      <c r="G81" s="77"/>
      <c r="H81" s="77"/>
      <c r="I81" s="77"/>
      <c r="J81" s="77"/>
      <c r="K81" s="77"/>
      <c r="L81" s="78"/>
      <c r="M81" s="77"/>
    </row>
    <row r="82" spans="2:13" x14ac:dyDescent="0.2">
      <c r="B82" s="82" t="s">
        <v>161</v>
      </c>
      <c r="C82" s="77" t="s">
        <v>162</v>
      </c>
      <c r="D82" s="85">
        <v>1000</v>
      </c>
      <c r="E82" s="35"/>
      <c r="F82" s="77"/>
      <c r="G82" s="77"/>
      <c r="H82" s="77"/>
      <c r="I82" s="77"/>
      <c r="J82" s="77"/>
      <c r="K82" s="77"/>
      <c r="L82" s="78"/>
      <c r="M82" s="77"/>
    </row>
    <row r="83" spans="2:13" x14ac:dyDescent="0.2">
      <c r="B83" s="86" t="s">
        <v>163</v>
      </c>
      <c r="C83" s="87" t="s">
        <v>164</v>
      </c>
      <c r="D83" s="88">
        <f>1/D81</f>
        <v>0.2</v>
      </c>
      <c r="E83" s="35"/>
      <c r="F83" s="77"/>
      <c r="G83" s="77"/>
      <c r="H83" s="77"/>
      <c r="I83" s="77"/>
      <c r="J83" s="77"/>
      <c r="K83" s="77"/>
      <c r="L83" s="78"/>
      <c r="M83" s="77"/>
    </row>
    <row r="84" spans="2:13" x14ac:dyDescent="0.2">
      <c r="B84" s="78"/>
      <c r="C84" s="77"/>
      <c r="D84" s="77"/>
      <c r="E84" s="77"/>
      <c r="F84" s="77"/>
      <c r="G84" s="77"/>
      <c r="H84" s="77"/>
      <c r="I84" s="77"/>
      <c r="J84" s="77"/>
      <c r="K84" s="77"/>
      <c r="L84" s="78"/>
      <c r="M84" s="77"/>
    </row>
    <row r="85" spans="2:13" ht="15" thickBot="1" x14ac:dyDescent="0.25">
      <c r="B85" s="78"/>
      <c r="C85" s="77"/>
      <c r="D85" s="77"/>
      <c r="E85" s="89">
        <v>1</v>
      </c>
      <c r="F85" s="89">
        <v>2</v>
      </c>
      <c r="G85" s="89">
        <v>3</v>
      </c>
      <c r="H85" s="89">
        <v>4</v>
      </c>
      <c r="I85" s="89">
        <v>5</v>
      </c>
      <c r="K85" s="77"/>
      <c r="L85" s="78"/>
      <c r="M85" s="77"/>
    </row>
    <row r="86" spans="2:13" x14ac:dyDescent="0.2">
      <c r="B86" s="90"/>
      <c r="C86" s="91"/>
      <c r="D86" s="91"/>
      <c r="E86" s="92" t="s">
        <v>165</v>
      </c>
      <c r="F86" s="92" t="s">
        <v>166</v>
      </c>
      <c r="G86" s="92" t="s">
        <v>167</v>
      </c>
      <c r="H86" s="92" t="s">
        <v>168</v>
      </c>
      <c r="I86" s="93" t="s">
        <v>169</v>
      </c>
      <c r="J86" s="77"/>
      <c r="K86" s="153" t="s">
        <v>170</v>
      </c>
      <c r="L86" s="154"/>
      <c r="M86" s="77"/>
    </row>
    <row r="87" spans="2:13" ht="15" thickBot="1" x14ac:dyDescent="0.25">
      <c r="B87" s="94" t="s">
        <v>171</v>
      </c>
      <c r="C87" s="95" t="s">
        <v>105</v>
      </c>
      <c r="D87" s="95"/>
      <c r="E87" s="96">
        <f>1/((1+$D$79)^(E85))</f>
        <v>0.96618357487922713</v>
      </c>
      <c r="F87" s="96">
        <f t="shared" ref="F87:I87" si="15">1/((1+$D$79)^(F85))</f>
        <v>0.93351070036640305</v>
      </c>
      <c r="G87" s="96">
        <f t="shared" si="15"/>
        <v>0.90194270566802237</v>
      </c>
      <c r="H87" s="96">
        <f t="shared" si="15"/>
        <v>0.87144222769857238</v>
      </c>
      <c r="I87" s="96">
        <f t="shared" si="15"/>
        <v>0.84197316685852419</v>
      </c>
      <c r="J87" s="77"/>
      <c r="K87" s="155" t="s">
        <v>172</v>
      </c>
      <c r="L87" s="156"/>
      <c r="M87" s="77"/>
    </row>
    <row r="88" spans="2:13" ht="15" thickBot="1" x14ac:dyDescent="0.25">
      <c r="B88" s="78"/>
      <c r="C88" s="77"/>
      <c r="D88" s="77"/>
      <c r="E88" s="77"/>
      <c r="F88" s="77"/>
      <c r="G88" s="77"/>
      <c r="H88" s="77"/>
      <c r="I88" s="77"/>
      <c r="J88" s="77"/>
      <c r="K88" s="97"/>
      <c r="L88" s="98"/>
      <c r="M88" s="77"/>
    </row>
    <row r="89" spans="2:13" x14ac:dyDescent="0.2">
      <c r="B89" s="99" t="s">
        <v>173</v>
      </c>
      <c r="C89" s="100"/>
      <c r="D89" s="100"/>
      <c r="E89" s="101"/>
      <c r="F89" s="101"/>
      <c r="G89" s="101"/>
      <c r="H89" s="101"/>
      <c r="I89" s="102"/>
      <c r="J89" s="77"/>
      <c r="K89" s="97"/>
      <c r="L89" s="98"/>
      <c r="M89" s="77"/>
    </row>
    <row r="90" spans="2:13" x14ac:dyDescent="0.2">
      <c r="B90" s="103"/>
      <c r="C90" s="104"/>
      <c r="D90" s="105" t="s">
        <v>174</v>
      </c>
      <c r="E90" s="106" t="s">
        <v>165</v>
      </c>
      <c r="F90" s="106" t="s">
        <v>166</v>
      </c>
      <c r="G90" s="106" t="s">
        <v>167</v>
      </c>
      <c r="H90" s="106" t="s">
        <v>168</v>
      </c>
      <c r="I90" s="107" t="s">
        <v>169</v>
      </c>
      <c r="J90" s="77"/>
      <c r="K90" s="97"/>
      <c r="L90" s="98"/>
      <c r="M90" s="77"/>
    </row>
    <row r="91" spans="2:13" x14ac:dyDescent="0.2">
      <c r="B91" s="97" t="s">
        <v>175</v>
      </c>
      <c r="C91" s="77" t="s">
        <v>176</v>
      </c>
      <c r="D91" s="108" t="s">
        <v>177</v>
      </c>
      <c r="E91" s="109">
        <f>D82</f>
        <v>1000</v>
      </c>
      <c r="F91" s="109">
        <f>E93</f>
        <v>800</v>
      </c>
      <c r="G91" s="109">
        <f>F93</f>
        <v>600</v>
      </c>
      <c r="H91" s="109">
        <f>G93</f>
        <v>400</v>
      </c>
      <c r="I91" s="110">
        <f>H93</f>
        <v>200</v>
      </c>
      <c r="J91" s="77"/>
      <c r="K91" s="157" t="s">
        <v>178</v>
      </c>
      <c r="L91" s="158"/>
      <c r="M91" s="77"/>
    </row>
    <row r="92" spans="2:13" x14ac:dyDescent="0.2">
      <c r="B92" s="97" t="s">
        <v>179</v>
      </c>
      <c r="C92" s="77" t="s">
        <v>180</v>
      </c>
      <c r="D92" s="108" t="s">
        <v>177</v>
      </c>
      <c r="E92" s="109">
        <f>$E$91*$D$83</f>
        <v>200</v>
      </c>
      <c r="F92" s="109">
        <f>$E$91*$D$83</f>
        <v>200</v>
      </c>
      <c r="G92" s="109">
        <f>$E$91*$D$83</f>
        <v>200</v>
      </c>
      <c r="H92" s="109">
        <f>$E$91*$D$83</f>
        <v>200</v>
      </c>
      <c r="I92" s="110">
        <f>$E$91*$D$83</f>
        <v>200</v>
      </c>
      <c r="J92" s="77"/>
      <c r="K92" s="159" t="s">
        <v>181</v>
      </c>
      <c r="L92" s="160"/>
      <c r="M92" s="77"/>
    </row>
    <row r="93" spans="2:13" x14ac:dyDescent="0.2">
      <c r="B93" s="97" t="s">
        <v>182</v>
      </c>
      <c r="C93" s="77" t="s">
        <v>183</v>
      </c>
      <c r="D93" s="108" t="s">
        <v>177</v>
      </c>
      <c r="E93" s="109">
        <f>E91-E92</f>
        <v>800</v>
      </c>
      <c r="F93" s="109">
        <f>F91-F92</f>
        <v>600</v>
      </c>
      <c r="G93" s="109">
        <f>G91-G92</f>
        <v>400</v>
      </c>
      <c r="H93" s="109">
        <f>H91-H92</f>
        <v>200</v>
      </c>
      <c r="I93" s="110">
        <f>I91-I92</f>
        <v>0</v>
      </c>
      <c r="J93" s="77"/>
      <c r="K93" s="161" t="s">
        <v>184</v>
      </c>
      <c r="L93" s="162"/>
      <c r="M93" s="77"/>
    </row>
    <row r="94" spans="2:13" x14ac:dyDescent="0.2">
      <c r="B94" s="97" t="s">
        <v>185</v>
      </c>
      <c r="C94" s="77" t="s">
        <v>186</v>
      </c>
      <c r="D94" s="108" t="s">
        <v>177</v>
      </c>
      <c r="E94" s="109">
        <f>AVERAGE(E91,E93)</f>
        <v>900</v>
      </c>
      <c r="F94" s="109">
        <f>AVERAGE(F91,F93)</f>
        <v>700</v>
      </c>
      <c r="G94" s="109">
        <f>AVERAGE(G91,G93)</f>
        <v>500</v>
      </c>
      <c r="H94" s="109">
        <f>AVERAGE(H91,H93)</f>
        <v>300</v>
      </c>
      <c r="I94" s="110">
        <f>AVERAGE(I91,I93)</f>
        <v>100</v>
      </c>
      <c r="J94" s="77"/>
      <c r="K94" s="161" t="s">
        <v>187</v>
      </c>
      <c r="L94" s="162"/>
      <c r="M94" s="77"/>
    </row>
    <row r="95" spans="2:13" x14ac:dyDescent="0.2">
      <c r="B95" s="97" t="s">
        <v>188</v>
      </c>
      <c r="C95" s="77" t="s">
        <v>103</v>
      </c>
      <c r="D95" s="108" t="s">
        <v>177</v>
      </c>
      <c r="E95" s="109">
        <f>(E94*($D$80))+E92</f>
        <v>226.28</v>
      </c>
      <c r="F95" s="109">
        <f>(F94*($D$80))+F92</f>
        <v>220.44</v>
      </c>
      <c r="G95" s="109">
        <f>(G94*($D$80))+G92</f>
        <v>214.6</v>
      </c>
      <c r="H95" s="109">
        <f>(H94*($D$80))+H92</f>
        <v>208.76</v>
      </c>
      <c r="I95" s="110">
        <f>(I94*($D$80))+I92</f>
        <v>202.92</v>
      </c>
      <c r="J95" s="77"/>
      <c r="K95" s="142" t="s">
        <v>189</v>
      </c>
      <c r="L95" s="143"/>
      <c r="M95" s="77"/>
    </row>
    <row r="96" spans="2:13" x14ac:dyDescent="0.2">
      <c r="B96" s="97" t="s">
        <v>190</v>
      </c>
      <c r="C96" s="77" t="s">
        <v>191</v>
      </c>
      <c r="D96" s="108" t="s">
        <v>177</v>
      </c>
      <c r="E96" s="109">
        <f>E95*E87</f>
        <v>218.62801932367151</v>
      </c>
      <c r="F96" s="109">
        <f>F95*F87</f>
        <v>205.78309878876988</v>
      </c>
      <c r="G96" s="109">
        <f>G95*G87</f>
        <v>193.55690463635759</v>
      </c>
      <c r="H96" s="109">
        <f>H95*H87</f>
        <v>181.92227945435397</v>
      </c>
      <c r="I96" s="110">
        <f>I95*I87</f>
        <v>170.85319501893173</v>
      </c>
      <c r="J96" s="77"/>
      <c r="K96" s="142" t="s">
        <v>192</v>
      </c>
      <c r="L96" s="143"/>
      <c r="M96" s="77"/>
    </row>
    <row r="97" spans="2:13" x14ac:dyDescent="0.2">
      <c r="B97" s="97"/>
      <c r="C97" s="77"/>
      <c r="D97" s="108"/>
      <c r="E97" s="109"/>
      <c r="F97" s="109"/>
      <c r="G97" s="109"/>
      <c r="H97" s="109"/>
      <c r="I97" s="110"/>
      <c r="J97" s="77"/>
      <c r="K97" s="97"/>
      <c r="L97" s="98"/>
      <c r="M97" s="77"/>
    </row>
    <row r="98" spans="2:13" x14ac:dyDescent="0.2">
      <c r="B98" s="97" t="s">
        <v>193</v>
      </c>
      <c r="C98" s="111" t="s">
        <v>194</v>
      </c>
      <c r="D98" s="112" t="s">
        <v>177</v>
      </c>
      <c r="E98" s="113">
        <f>SUM(E96:I96)</f>
        <v>970.74349722208467</v>
      </c>
      <c r="F98" s="109"/>
      <c r="G98" s="109"/>
      <c r="H98" s="109"/>
      <c r="I98" s="110"/>
      <c r="J98" s="77"/>
      <c r="K98" s="142" t="s">
        <v>195</v>
      </c>
      <c r="L98" s="143"/>
      <c r="M98" s="77"/>
    </row>
    <row r="99" spans="2:13" ht="15" thickBot="1" x14ac:dyDescent="0.25">
      <c r="B99" s="114"/>
      <c r="C99" s="95"/>
      <c r="D99" s="115"/>
      <c r="E99" s="95"/>
      <c r="F99" s="95"/>
      <c r="G99" s="95"/>
      <c r="H99" s="95"/>
      <c r="I99" s="116"/>
      <c r="J99" s="77"/>
      <c r="K99" s="94"/>
      <c r="L99" s="116"/>
      <c r="M99" s="77"/>
    </row>
    <row r="100" spans="2:13" x14ac:dyDescent="0.2">
      <c r="B100" s="78"/>
      <c r="C100" s="77"/>
      <c r="D100" s="77"/>
      <c r="E100" s="77"/>
      <c r="F100" s="77"/>
      <c r="G100" s="77"/>
      <c r="H100" s="77"/>
      <c r="I100" s="77"/>
      <c r="J100" s="77"/>
      <c r="K100" s="78"/>
      <c r="L100" s="77"/>
      <c r="M100" s="77"/>
    </row>
    <row r="101" spans="2:13" ht="15" thickBot="1" x14ac:dyDescent="0.25">
      <c r="B101" s="78"/>
      <c r="C101" s="77"/>
      <c r="D101" s="77"/>
      <c r="E101" s="77"/>
      <c r="F101" s="77"/>
      <c r="G101" s="77"/>
      <c r="H101" s="77"/>
      <c r="I101" s="77"/>
      <c r="J101" s="77"/>
      <c r="K101" s="78"/>
      <c r="L101" s="77"/>
      <c r="M101" s="77"/>
    </row>
    <row r="102" spans="2:13" x14ac:dyDescent="0.2">
      <c r="B102" s="144" t="s">
        <v>196</v>
      </c>
      <c r="C102" s="145"/>
      <c r="D102" s="145"/>
      <c r="E102" s="145"/>
      <c r="F102" s="145"/>
      <c r="G102" s="145"/>
      <c r="H102" s="145"/>
      <c r="I102" s="146"/>
      <c r="J102" s="77"/>
      <c r="K102" s="78"/>
      <c r="L102" s="77"/>
      <c r="M102" s="77"/>
    </row>
    <row r="103" spans="2:13" x14ac:dyDescent="0.2">
      <c r="B103" s="147"/>
      <c r="C103" s="148"/>
      <c r="D103" s="148"/>
      <c r="E103" s="148"/>
      <c r="F103" s="148"/>
      <c r="G103" s="148"/>
      <c r="H103" s="148"/>
      <c r="I103" s="149"/>
      <c r="K103" s="77"/>
      <c r="L103" s="78"/>
      <c r="M103" s="77"/>
    </row>
    <row r="104" spans="2:13" x14ac:dyDescent="0.2">
      <c r="B104" s="147"/>
      <c r="C104" s="148"/>
      <c r="D104" s="148"/>
      <c r="E104" s="148"/>
      <c r="F104" s="148"/>
      <c r="G104" s="148"/>
      <c r="H104" s="148"/>
      <c r="I104" s="149"/>
    </row>
    <row r="105" spans="2:13" x14ac:dyDescent="0.2">
      <c r="B105" s="147"/>
      <c r="C105" s="148"/>
      <c r="D105" s="148"/>
      <c r="E105" s="148"/>
      <c r="F105" s="148"/>
      <c r="G105" s="148"/>
      <c r="H105" s="148"/>
      <c r="I105" s="149"/>
    </row>
    <row r="106" spans="2:13" x14ac:dyDescent="0.2">
      <c r="B106" s="147"/>
      <c r="C106" s="148"/>
      <c r="D106" s="148"/>
      <c r="E106" s="148"/>
      <c r="F106" s="148"/>
      <c r="G106" s="148"/>
      <c r="H106" s="148"/>
      <c r="I106" s="149"/>
    </row>
    <row r="107" spans="2:13" x14ac:dyDescent="0.2">
      <c r="B107" s="147"/>
      <c r="C107" s="148"/>
      <c r="D107" s="148"/>
      <c r="E107" s="148"/>
      <c r="F107" s="148"/>
      <c r="G107" s="148"/>
      <c r="H107" s="148"/>
      <c r="I107" s="149"/>
    </row>
    <row r="108" spans="2:13" x14ac:dyDescent="0.2">
      <c r="B108" s="147"/>
      <c r="C108" s="148"/>
      <c r="D108" s="148"/>
      <c r="E108" s="148"/>
      <c r="F108" s="148"/>
      <c r="G108" s="148"/>
      <c r="H108" s="148"/>
      <c r="I108" s="149"/>
    </row>
    <row r="109" spans="2:13" x14ac:dyDescent="0.2">
      <c r="B109" s="147"/>
      <c r="C109" s="148"/>
      <c r="D109" s="148"/>
      <c r="E109" s="148"/>
      <c r="F109" s="148"/>
      <c r="G109" s="148"/>
      <c r="H109" s="148"/>
      <c r="I109" s="149"/>
    </row>
    <row r="110" spans="2:13" x14ac:dyDescent="0.2">
      <c r="B110" s="147"/>
      <c r="C110" s="148"/>
      <c r="D110" s="148"/>
      <c r="E110" s="148"/>
      <c r="F110" s="148"/>
      <c r="G110" s="148"/>
      <c r="H110" s="148"/>
      <c r="I110" s="149"/>
    </row>
    <row r="111" spans="2:13" x14ac:dyDescent="0.2">
      <c r="B111" s="147"/>
      <c r="C111" s="148"/>
      <c r="D111" s="148"/>
      <c r="E111" s="148"/>
      <c r="F111" s="148"/>
      <c r="G111" s="148"/>
      <c r="H111" s="148"/>
      <c r="I111" s="149"/>
    </row>
    <row r="112" spans="2:13" x14ac:dyDescent="0.2">
      <c r="B112" s="147"/>
      <c r="C112" s="148"/>
      <c r="D112" s="148"/>
      <c r="E112" s="148"/>
      <c r="F112" s="148"/>
      <c r="G112" s="148"/>
      <c r="H112" s="148"/>
      <c r="I112" s="149"/>
    </row>
    <row r="113" spans="2:9" x14ac:dyDescent="0.2">
      <c r="B113" s="147"/>
      <c r="C113" s="148"/>
      <c r="D113" s="148"/>
      <c r="E113" s="148"/>
      <c r="F113" s="148"/>
      <c r="G113" s="148"/>
      <c r="H113" s="148"/>
      <c r="I113" s="149"/>
    </row>
    <row r="114" spans="2:9" x14ac:dyDescent="0.2">
      <c r="B114" s="147"/>
      <c r="C114" s="148"/>
      <c r="D114" s="148"/>
      <c r="E114" s="148"/>
      <c r="F114" s="148"/>
      <c r="G114" s="148"/>
      <c r="H114" s="148"/>
      <c r="I114" s="149"/>
    </row>
    <row r="115" spans="2:9" x14ac:dyDescent="0.2">
      <c r="B115" s="147"/>
      <c r="C115" s="148"/>
      <c r="D115" s="148"/>
      <c r="E115" s="148"/>
      <c r="F115" s="148"/>
      <c r="G115" s="148"/>
      <c r="H115" s="148"/>
      <c r="I115" s="149"/>
    </row>
    <row r="116" spans="2:9" x14ac:dyDescent="0.2">
      <c r="B116" s="147"/>
      <c r="C116" s="148"/>
      <c r="D116" s="148"/>
      <c r="E116" s="148"/>
      <c r="F116" s="148"/>
      <c r="G116" s="148"/>
      <c r="H116" s="148"/>
      <c r="I116" s="149"/>
    </row>
    <row r="117" spans="2:9" x14ac:dyDescent="0.2">
      <c r="B117" s="147"/>
      <c r="C117" s="148"/>
      <c r="D117" s="148"/>
      <c r="E117" s="148"/>
      <c r="F117" s="148"/>
      <c r="G117" s="148"/>
      <c r="H117" s="148"/>
      <c r="I117" s="149"/>
    </row>
    <row r="118" spans="2:9" x14ac:dyDescent="0.2">
      <c r="B118" s="147"/>
      <c r="C118" s="148"/>
      <c r="D118" s="148"/>
      <c r="E118" s="148"/>
      <c r="F118" s="148"/>
      <c r="G118" s="148"/>
      <c r="H118" s="148"/>
      <c r="I118" s="149"/>
    </row>
    <row r="119" spans="2:9" x14ac:dyDescent="0.2">
      <c r="B119" s="147"/>
      <c r="C119" s="148"/>
      <c r="D119" s="148"/>
      <c r="E119" s="148"/>
      <c r="F119" s="148"/>
      <c r="G119" s="148"/>
      <c r="H119" s="148"/>
      <c r="I119" s="149"/>
    </row>
    <row r="120" spans="2:9" x14ac:dyDescent="0.2">
      <c r="B120" s="147"/>
      <c r="C120" s="148"/>
      <c r="D120" s="148"/>
      <c r="E120" s="148"/>
      <c r="F120" s="148"/>
      <c r="G120" s="148"/>
      <c r="H120" s="148"/>
      <c r="I120" s="149"/>
    </row>
    <row r="121" spans="2:9" x14ac:dyDescent="0.2">
      <c r="B121" s="147"/>
      <c r="C121" s="148"/>
      <c r="D121" s="148"/>
      <c r="E121" s="148"/>
      <c r="F121" s="148"/>
      <c r="G121" s="148"/>
      <c r="H121" s="148"/>
      <c r="I121" s="149"/>
    </row>
    <row r="122" spans="2:9" x14ac:dyDescent="0.2">
      <c r="B122" s="147"/>
      <c r="C122" s="148"/>
      <c r="D122" s="148"/>
      <c r="E122" s="148"/>
      <c r="F122" s="148"/>
      <c r="G122" s="148"/>
      <c r="H122" s="148"/>
      <c r="I122" s="149"/>
    </row>
    <row r="123" spans="2:9" x14ac:dyDescent="0.2">
      <c r="B123" s="147"/>
      <c r="C123" s="148"/>
      <c r="D123" s="148"/>
      <c r="E123" s="148"/>
      <c r="F123" s="148"/>
      <c r="G123" s="148"/>
      <c r="H123" s="148"/>
      <c r="I123" s="149"/>
    </row>
    <row r="124" spans="2:9" x14ac:dyDescent="0.2">
      <c r="B124" s="147"/>
      <c r="C124" s="148"/>
      <c r="D124" s="148"/>
      <c r="E124" s="148"/>
      <c r="F124" s="148"/>
      <c r="G124" s="148"/>
      <c r="H124" s="148"/>
      <c r="I124" s="149"/>
    </row>
    <row r="125" spans="2:9" x14ac:dyDescent="0.2">
      <c r="B125" s="147"/>
      <c r="C125" s="148"/>
      <c r="D125" s="148"/>
      <c r="E125" s="148"/>
      <c r="F125" s="148"/>
      <c r="G125" s="148"/>
      <c r="H125" s="148"/>
      <c r="I125" s="149"/>
    </row>
    <row r="126" spans="2:9" ht="15" thickBot="1" x14ac:dyDescent="0.25">
      <c r="B126" s="150"/>
      <c r="C126" s="151"/>
      <c r="D126" s="151"/>
      <c r="E126" s="151"/>
      <c r="F126" s="151"/>
      <c r="G126" s="151"/>
      <c r="H126" s="151"/>
      <c r="I126" s="152"/>
    </row>
  </sheetData>
  <mergeCells count="16">
    <mergeCell ref="B77:C77"/>
    <mergeCell ref="B5:C5"/>
    <mergeCell ref="B7:B15"/>
    <mergeCell ref="I15:M15"/>
    <mergeCell ref="B30:C30"/>
    <mergeCell ref="B32:B72"/>
    <mergeCell ref="K95:L95"/>
    <mergeCell ref="K96:L96"/>
    <mergeCell ref="K98:L98"/>
    <mergeCell ref="B102:I126"/>
    <mergeCell ref="K86:L86"/>
    <mergeCell ref="K87:L87"/>
    <mergeCell ref="K91:L91"/>
    <mergeCell ref="K92:L92"/>
    <mergeCell ref="K93:L93"/>
    <mergeCell ref="K94:L94"/>
  </mergeCells>
  <dataValidations count="4">
    <dataValidation type="list" allowBlank="1" showInputMessage="1" showErrorMessage="1" sqref="F70:F72 E29:E30 E12:E13 E32:E72" xr:uid="{CA678946-1A96-429B-A598-2C80566295CA}">
      <formula1>Variables</formula1>
    </dataValidation>
    <dataValidation type="list" allowBlank="1" showInputMessage="1" showErrorMessage="1" sqref="H29:H30 H12:H13 H32:H70" xr:uid="{8804D314-0479-43C9-B4CA-9B25E9C39C84}">
      <formula1>"Fixed,Variable"</formula1>
    </dataValidation>
    <dataValidation type="list" allowBlank="1" showInputMessage="1" showErrorMessage="1" sqref="F34:G52" xr:uid="{7538170F-8115-427F-9015-504A90A841AE}">
      <formula1>INDIRECT(IFERROR(RIGHT($C34,LEN($C34)-FIND(" ",$C34)),$C34)&amp;"Subs")</formula1>
    </dataValidation>
    <dataValidation type="list" allowBlank="1" showInputMessage="1" showErrorMessage="1" sqref="F32:G33" xr:uid="{379F15BA-2892-4E6D-828A-B3FF262A0C5C}">
      <formula1>INDIRECT(IFERROR(RIGHT(#REF!,LEN(#REF!)-FIND(" ",#REF!)),#REF!)&amp;"Subs")</formula1>
    </dataValidation>
  </dataValidations>
  <hyperlinks>
    <hyperlink ref="G3" location="'TITLE PAGE'!A1" display="Back to title page" xr:uid="{02B7C830-0984-4CBC-B8E3-DBBB2C85FCAF}"/>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1D691-0D0C-45A5-9D06-46E0801A9FAD}">
  <dimension ref="A1:CP130"/>
  <sheetViews>
    <sheetView zoomScale="70" zoomScaleNormal="70" workbookViewId="0">
      <selection activeCell="F11" sqref="F11"/>
    </sheetView>
  </sheetViews>
  <sheetFormatPr defaultColWidth="11.85546875" defaultRowHeight="14.25" x14ac:dyDescent="0.2"/>
  <cols>
    <col min="1" max="1" width="11.28515625" style="2" customWidth="1"/>
    <col min="2" max="2" width="67.85546875" style="2" bestFit="1" customWidth="1"/>
    <col min="3" max="3" width="24.85546875" style="2" bestFit="1" customWidth="1"/>
    <col min="4" max="4" width="18.140625" style="2" bestFit="1" customWidth="1"/>
    <col min="5" max="5" width="17.28515625" style="2" bestFit="1" customWidth="1"/>
    <col min="6" max="6" width="59.28515625" style="2" bestFit="1" customWidth="1"/>
    <col min="7" max="7" width="19.7109375" style="2" bestFit="1" customWidth="1"/>
    <col min="8" max="8" width="21.5703125" style="2" bestFit="1" customWidth="1"/>
    <col min="9" max="9" width="16" style="2" bestFit="1" customWidth="1"/>
    <col min="10" max="10" width="8.7109375" style="2" bestFit="1" customWidth="1"/>
    <col min="11" max="11" width="8.5703125" style="2" bestFit="1" customWidth="1"/>
    <col min="12" max="19" width="11.5703125" style="2" bestFit="1" customWidth="1"/>
    <col min="20" max="21" width="11.140625" style="2" bestFit="1" customWidth="1"/>
    <col min="22" max="29" width="11.5703125" style="2" bestFit="1" customWidth="1"/>
    <col min="30" max="31" width="11.140625" style="2" bestFit="1" customWidth="1"/>
    <col min="32" max="39" width="11.5703125" style="2" bestFit="1" customWidth="1"/>
    <col min="40" max="41" width="11.140625" style="2" bestFit="1" customWidth="1"/>
    <col min="42" max="49" width="11.5703125" style="2" bestFit="1" customWidth="1"/>
    <col min="50" max="51" width="11.140625" style="2" bestFit="1" customWidth="1"/>
    <col min="52" max="59" width="11.5703125" style="2" bestFit="1" customWidth="1"/>
    <col min="60" max="61" width="11.140625" style="2" bestFit="1" customWidth="1"/>
    <col min="62" max="69" width="11.5703125" style="2" bestFit="1" customWidth="1"/>
    <col min="70" max="71" width="11.140625" style="2" bestFit="1" customWidth="1"/>
    <col min="72" max="79" width="11.5703125" style="2" bestFit="1" customWidth="1"/>
    <col min="80" max="81" width="11.140625" style="2" bestFit="1" customWidth="1"/>
    <col min="82" max="88" width="11.5703125" style="2" bestFit="1" customWidth="1"/>
    <col min="89" max="89" width="9.7109375" style="2" bestFit="1" customWidth="1"/>
    <col min="90" max="91" width="10.7109375" style="2" bestFit="1" customWidth="1"/>
    <col min="92" max="94" width="11.140625" style="2" bestFit="1" customWidth="1"/>
    <col min="95" max="16384" width="11.85546875" style="2"/>
  </cols>
  <sheetData>
    <row r="1" spans="1:94" ht="15" x14ac:dyDescent="0.25">
      <c r="A1" s="1" t="s">
        <v>0</v>
      </c>
    </row>
    <row r="2" spans="1:94" ht="15.75" thickBot="1" x14ac:dyDescent="0.3">
      <c r="A2" s="1"/>
    </row>
    <row r="3" spans="1:94" ht="15.75" thickBot="1" x14ac:dyDescent="0.25">
      <c r="B3" s="3" t="s">
        <v>1</v>
      </c>
      <c r="C3" s="4" t="s">
        <v>207</v>
      </c>
      <c r="D3" s="5" t="s">
        <v>2</v>
      </c>
      <c r="E3" s="6">
        <v>2</v>
      </c>
      <c r="F3" s="7"/>
      <c r="G3" s="8" t="s">
        <v>3</v>
      </c>
      <c r="H3" s="9"/>
      <c r="I3" s="7"/>
      <c r="J3" s="10"/>
    </row>
    <row r="4" spans="1:94" ht="15" thickBot="1" x14ac:dyDescent="0.25"/>
    <row r="5" spans="1:94" ht="15.75" thickBot="1" x14ac:dyDescent="0.25">
      <c r="B5" s="163" t="s">
        <v>4</v>
      </c>
      <c r="C5" s="164"/>
      <c r="D5" s="10"/>
      <c r="E5" s="10"/>
      <c r="F5" s="10"/>
      <c r="G5" s="10"/>
      <c r="H5" s="10"/>
      <c r="I5" s="10"/>
      <c r="J5" s="10"/>
      <c r="K5" s="10"/>
      <c r="O5" s="119"/>
    </row>
    <row r="6" spans="1:94" ht="115.5" thickBot="1" x14ac:dyDescent="0.25">
      <c r="B6" s="11" t="s">
        <v>5</v>
      </c>
      <c r="C6" s="12" t="s">
        <v>6</v>
      </c>
      <c r="D6" s="13" t="s">
        <v>7</v>
      </c>
      <c r="E6" s="13" t="s">
        <v>8</v>
      </c>
      <c r="F6" s="13" t="s">
        <v>9</v>
      </c>
      <c r="G6" s="13" t="s">
        <v>10</v>
      </c>
      <c r="H6" s="14" t="s">
        <v>11</v>
      </c>
      <c r="I6" s="15" t="s">
        <v>12</v>
      </c>
      <c r="J6" s="16" t="s">
        <v>13</v>
      </c>
      <c r="K6" s="16" t="s">
        <v>14</v>
      </c>
      <c r="L6" s="16" t="s">
        <v>15</v>
      </c>
      <c r="M6" s="16" t="s">
        <v>16</v>
      </c>
      <c r="N6" s="16" t="s">
        <v>17</v>
      </c>
      <c r="O6" s="16" t="s">
        <v>18</v>
      </c>
      <c r="P6" s="16" t="s">
        <v>19</v>
      </c>
      <c r="Q6" s="16" t="s">
        <v>20</v>
      </c>
      <c r="R6" s="16" t="s">
        <v>21</v>
      </c>
      <c r="S6" s="16" t="s">
        <v>22</v>
      </c>
      <c r="T6" s="16" t="s">
        <v>23</v>
      </c>
      <c r="U6" s="16" t="s">
        <v>24</v>
      </c>
      <c r="V6" s="16" t="s">
        <v>25</v>
      </c>
      <c r="W6" s="16" t="s">
        <v>26</v>
      </c>
      <c r="X6" s="16" t="s">
        <v>27</v>
      </c>
      <c r="Y6" s="16" t="s">
        <v>28</v>
      </c>
      <c r="Z6" s="16" t="s">
        <v>29</v>
      </c>
      <c r="AA6" s="16" t="s">
        <v>30</v>
      </c>
      <c r="AB6" s="16" t="s">
        <v>31</v>
      </c>
      <c r="AC6" s="16" t="s">
        <v>32</v>
      </c>
      <c r="AD6" s="16" t="s">
        <v>33</v>
      </c>
      <c r="AE6" s="16" t="s">
        <v>34</v>
      </c>
      <c r="AF6" s="16" t="s">
        <v>35</v>
      </c>
      <c r="AG6" s="16" t="s">
        <v>36</v>
      </c>
      <c r="AH6" s="16" t="s">
        <v>37</v>
      </c>
      <c r="AI6" s="16" t="s">
        <v>38</v>
      </c>
      <c r="AJ6" s="16" t="s">
        <v>39</v>
      </c>
      <c r="AK6" s="16" t="s">
        <v>40</v>
      </c>
      <c r="AL6" s="16" t="s">
        <v>41</v>
      </c>
      <c r="AM6" s="16" t="s">
        <v>42</v>
      </c>
      <c r="AN6" s="16" t="s">
        <v>43</v>
      </c>
      <c r="AO6" s="16" t="s">
        <v>44</v>
      </c>
      <c r="AP6" s="16" t="s">
        <v>45</v>
      </c>
      <c r="AQ6" s="16" t="s">
        <v>46</v>
      </c>
      <c r="AR6" s="16" t="s">
        <v>47</v>
      </c>
      <c r="AS6" s="16" t="s">
        <v>48</v>
      </c>
      <c r="AT6" s="16" t="s">
        <v>49</v>
      </c>
      <c r="AU6" s="16" t="s">
        <v>50</v>
      </c>
      <c r="AV6" s="16" t="s">
        <v>51</v>
      </c>
      <c r="AW6" s="16" t="s">
        <v>52</v>
      </c>
      <c r="AX6" s="16" t="s">
        <v>53</v>
      </c>
      <c r="AY6" s="16" t="s">
        <v>54</v>
      </c>
      <c r="AZ6" s="16" t="s">
        <v>55</v>
      </c>
      <c r="BA6" s="16" t="s">
        <v>56</v>
      </c>
      <c r="BB6" s="16" t="s">
        <v>57</v>
      </c>
      <c r="BC6" s="16" t="s">
        <v>58</v>
      </c>
      <c r="BD6" s="16" t="s">
        <v>59</v>
      </c>
      <c r="BE6" s="16" t="s">
        <v>60</v>
      </c>
      <c r="BF6" s="16" t="s">
        <v>61</v>
      </c>
      <c r="BG6" s="16" t="s">
        <v>62</v>
      </c>
      <c r="BH6" s="16" t="s">
        <v>63</v>
      </c>
      <c r="BI6" s="16" t="s">
        <v>64</v>
      </c>
      <c r="BJ6" s="16" t="s">
        <v>65</v>
      </c>
      <c r="BK6" s="16" t="s">
        <v>66</v>
      </c>
      <c r="BL6" s="16" t="s">
        <v>67</v>
      </c>
      <c r="BM6" s="16" t="s">
        <v>68</v>
      </c>
      <c r="BN6" s="16" t="s">
        <v>69</v>
      </c>
      <c r="BO6" s="16" t="s">
        <v>70</v>
      </c>
      <c r="BP6" s="16" t="s">
        <v>71</v>
      </c>
      <c r="BQ6" s="16" t="s">
        <v>72</v>
      </c>
      <c r="BR6" s="16" t="s">
        <v>73</v>
      </c>
      <c r="BS6" s="16" t="s">
        <v>74</v>
      </c>
      <c r="BT6" s="16" t="s">
        <v>75</v>
      </c>
      <c r="BU6" s="16" t="s">
        <v>76</v>
      </c>
      <c r="BV6" s="16" t="s">
        <v>77</v>
      </c>
      <c r="BW6" s="16" t="s">
        <v>78</v>
      </c>
      <c r="BX6" s="16" t="s">
        <v>79</v>
      </c>
      <c r="BY6" s="16" t="s">
        <v>80</v>
      </c>
      <c r="BZ6" s="16" t="s">
        <v>81</v>
      </c>
      <c r="CA6" s="16" t="s">
        <v>82</v>
      </c>
      <c r="CB6" s="16" t="s">
        <v>83</v>
      </c>
      <c r="CC6" s="16" t="s">
        <v>84</v>
      </c>
      <c r="CD6" s="16" t="s">
        <v>85</v>
      </c>
      <c r="CE6" s="16" t="s">
        <v>86</v>
      </c>
      <c r="CF6" s="16" t="s">
        <v>87</v>
      </c>
      <c r="CG6" s="16" t="s">
        <v>88</v>
      </c>
      <c r="CH6" s="16" t="s">
        <v>89</v>
      </c>
      <c r="CI6" s="16" t="s">
        <v>90</v>
      </c>
      <c r="CJ6" s="16" t="s">
        <v>91</v>
      </c>
      <c r="CK6" s="16" t="s">
        <v>92</v>
      </c>
      <c r="CL6" s="16" t="s">
        <v>93</v>
      </c>
      <c r="CM6" s="16" t="s">
        <v>94</v>
      </c>
      <c r="CN6" s="16" t="s">
        <v>95</v>
      </c>
      <c r="CO6" s="16" t="s">
        <v>96</v>
      </c>
      <c r="CP6" s="17" t="s">
        <v>97</v>
      </c>
    </row>
    <row r="7" spans="1:94" ht="15" x14ac:dyDescent="0.2">
      <c r="B7" s="165" t="s">
        <v>98</v>
      </c>
      <c r="C7" s="18" t="s">
        <v>204</v>
      </c>
      <c r="D7" s="19" t="s">
        <v>205</v>
      </c>
      <c r="E7" s="19" t="s">
        <v>99</v>
      </c>
      <c r="F7" s="20" t="s">
        <v>124</v>
      </c>
      <c r="G7" s="20">
        <v>15</v>
      </c>
      <c r="H7" s="20" t="s">
        <v>100</v>
      </c>
      <c r="I7" s="21"/>
      <c r="J7" s="22"/>
      <c r="K7" s="22"/>
      <c r="L7" s="22"/>
      <c r="M7" s="22"/>
      <c r="N7" s="23"/>
      <c r="O7" s="120">
        <v>7.7443388526535717</v>
      </c>
      <c r="P7" s="120">
        <v>7.7847461011535719</v>
      </c>
      <c r="Q7" s="120">
        <v>7.8215308911535715</v>
      </c>
      <c r="R7" s="120">
        <v>7.8241341011535717</v>
      </c>
      <c r="S7" s="120">
        <v>7.8241341011535717</v>
      </c>
      <c r="T7" s="120">
        <v>6.6902320972757847</v>
      </c>
      <c r="U7" s="120">
        <v>6.6902320972757847</v>
      </c>
      <c r="V7" s="120">
        <v>6.6876503872757853</v>
      </c>
      <c r="W7" s="120">
        <v>6.6902320972757847</v>
      </c>
      <c r="X7" s="120">
        <v>6.6902320972757847</v>
      </c>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4"/>
    </row>
    <row r="8" spans="1:94" ht="15" x14ac:dyDescent="0.2">
      <c r="B8" s="166"/>
      <c r="C8" s="25"/>
      <c r="D8" s="26"/>
      <c r="E8" s="26" t="s">
        <v>101</v>
      </c>
      <c r="F8" s="28" t="s">
        <v>209</v>
      </c>
      <c r="G8" s="28"/>
      <c r="H8" s="28" t="s">
        <v>102</v>
      </c>
      <c r="I8" s="29"/>
      <c r="J8" s="30"/>
      <c r="K8" s="30"/>
      <c r="L8" s="30"/>
      <c r="M8" s="30"/>
      <c r="N8" s="31"/>
      <c r="O8" s="121">
        <v>0.85926008988305869</v>
      </c>
      <c r="P8" s="121">
        <v>1.1101925898830587</v>
      </c>
      <c r="Q8" s="121">
        <v>1.3675335898830587</v>
      </c>
      <c r="R8" s="121">
        <v>1.6248780898830586</v>
      </c>
      <c r="S8" s="121">
        <v>1.8822225898830587</v>
      </c>
      <c r="T8" s="121">
        <v>0.82186228547871121</v>
      </c>
      <c r="U8" s="121">
        <v>1.050185220816592</v>
      </c>
      <c r="V8" s="121">
        <v>1.2881187208165921</v>
      </c>
      <c r="W8" s="121">
        <v>1.5260522208165923</v>
      </c>
      <c r="X8" s="121">
        <v>1.7639857208165923</v>
      </c>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2"/>
    </row>
    <row r="9" spans="1:94" ht="15" x14ac:dyDescent="0.2">
      <c r="B9" s="166"/>
      <c r="C9" s="25"/>
      <c r="D9" s="26"/>
      <c r="E9" s="26" t="s">
        <v>103</v>
      </c>
      <c r="F9" s="27"/>
      <c r="G9" s="27"/>
      <c r="H9" s="28" t="s">
        <v>102</v>
      </c>
      <c r="I9" s="29"/>
      <c r="J9" s="30"/>
      <c r="K9" s="30"/>
      <c r="L9" s="30"/>
      <c r="M9" s="30"/>
      <c r="N9" s="31"/>
      <c r="O9" s="121">
        <f t="shared" ref="O9:AD9" si="0">O24</f>
        <v>1.0039760888580092</v>
      </c>
      <c r="P9" s="121">
        <f t="shared" si="0"/>
        <v>1.989028236191279</v>
      </c>
      <c r="Q9" s="121">
        <f t="shared" si="0"/>
        <v>2.9545607558645495</v>
      </c>
      <c r="R9" s="121">
        <f t="shared" si="0"/>
        <v>3.8960275793018213</v>
      </c>
      <c r="S9" s="121">
        <f t="shared" si="0"/>
        <v>4.8130831043434936</v>
      </c>
      <c r="T9" s="121">
        <f t="shared" si="0"/>
        <v>5.5587282752068514</v>
      </c>
      <c r="U9" s="121">
        <f t="shared" si="0"/>
        <v>6.2834999219267074</v>
      </c>
      <c r="V9" s="121">
        <f t="shared" si="0"/>
        <v>6.987063351618664</v>
      </c>
      <c r="W9" s="121">
        <f t="shared" si="0"/>
        <v>7.6700960049867195</v>
      </c>
      <c r="X9" s="121">
        <f t="shared" si="0"/>
        <v>8.3322551342112749</v>
      </c>
      <c r="Y9" s="121">
        <f t="shared" si="0"/>
        <v>8.1062190502014957</v>
      </c>
      <c r="Z9" s="121">
        <f t="shared" si="0"/>
        <v>7.8801829661917182</v>
      </c>
      <c r="AA9" s="121">
        <f t="shared" si="0"/>
        <v>7.6541468821819407</v>
      </c>
      <c r="AB9" s="121">
        <f t="shared" si="0"/>
        <v>7.4281107981721624</v>
      </c>
      <c r="AC9" s="121">
        <f t="shared" si="0"/>
        <v>2.2898679100613966</v>
      </c>
      <c r="AD9" s="121">
        <f t="shared" si="0"/>
        <v>0</v>
      </c>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2"/>
    </row>
    <row r="10" spans="1:94" ht="15" x14ac:dyDescent="0.2">
      <c r="B10" s="166"/>
      <c r="C10" s="25"/>
      <c r="D10" s="26"/>
      <c r="E10" s="26" t="s">
        <v>104</v>
      </c>
      <c r="F10" s="130">
        <v>3.5000000000000003E-2</v>
      </c>
      <c r="G10" s="27"/>
      <c r="H10" s="28" t="s">
        <v>102</v>
      </c>
      <c r="I10" s="29"/>
      <c r="J10" s="30"/>
      <c r="K10" s="30"/>
      <c r="L10" s="30"/>
      <c r="M10" s="30"/>
      <c r="N10" s="31"/>
      <c r="O10" s="131">
        <f>$F$10</f>
        <v>3.5000000000000003E-2</v>
      </c>
      <c r="P10" s="131">
        <f t="shared" ref="P10:AD10" si="1">$F$10</f>
        <v>3.5000000000000003E-2</v>
      </c>
      <c r="Q10" s="131">
        <f t="shared" si="1"/>
        <v>3.5000000000000003E-2</v>
      </c>
      <c r="R10" s="131">
        <f t="shared" si="1"/>
        <v>3.5000000000000003E-2</v>
      </c>
      <c r="S10" s="131">
        <f t="shared" si="1"/>
        <v>3.5000000000000003E-2</v>
      </c>
      <c r="T10" s="131">
        <f t="shared" si="1"/>
        <v>3.5000000000000003E-2</v>
      </c>
      <c r="U10" s="131">
        <f t="shared" si="1"/>
        <v>3.5000000000000003E-2</v>
      </c>
      <c r="V10" s="131">
        <f t="shared" si="1"/>
        <v>3.5000000000000003E-2</v>
      </c>
      <c r="W10" s="131">
        <f t="shared" si="1"/>
        <v>3.5000000000000003E-2</v>
      </c>
      <c r="X10" s="131">
        <f t="shared" si="1"/>
        <v>3.5000000000000003E-2</v>
      </c>
      <c r="Y10" s="131">
        <f t="shared" si="1"/>
        <v>3.5000000000000003E-2</v>
      </c>
      <c r="Z10" s="131">
        <f t="shared" si="1"/>
        <v>3.5000000000000003E-2</v>
      </c>
      <c r="AA10" s="131">
        <f t="shared" si="1"/>
        <v>3.5000000000000003E-2</v>
      </c>
      <c r="AB10" s="131">
        <f t="shared" si="1"/>
        <v>3.5000000000000003E-2</v>
      </c>
      <c r="AC10" s="131">
        <f t="shared" si="1"/>
        <v>3.5000000000000003E-2</v>
      </c>
      <c r="AD10" s="131">
        <f t="shared" si="1"/>
        <v>3.5000000000000003E-2</v>
      </c>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2"/>
    </row>
    <row r="11" spans="1:94" ht="15" x14ac:dyDescent="0.2">
      <c r="B11" s="166"/>
      <c r="C11" s="25"/>
      <c r="D11" s="26"/>
      <c r="E11" s="26" t="s">
        <v>105</v>
      </c>
      <c r="F11" s="27"/>
      <c r="G11" s="27"/>
      <c r="H11" s="28" t="s">
        <v>102</v>
      </c>
      <c r="I11" s="29"/>
      <c r="J11" s="30"/>
      <c r="K11" s="30"/>
      <c r="L11" s="30"/>
      <c r="M11" s="30"/>
      <c r="N11" s="31"/>
      <c r="O11" s="133">
        <f>1/(1+O10)</f>
        <v>0.96618357487922713</v>
      </c>
      <c r="P11" s="133">
        <f t="shared" ref="P11:AD11" si="2">1/(1+P10)</f>
        <v>0.96618357487922713</v>
      </c>
      <c r="Q11" s="133">
        <f t="shared" si="2"/>
        <v>0.96618357487922713</v>
      </c>
      <c r="R11" s="133">
        <f t="shared" si="2"/>
        <v>0.96618357487922713</v>
      </c>
      <c r="S11" s="133">
        <f t="shared" si="2"/>
        <v>0.96618357487922713</v>
      </c>
      <c r="T11" s="133">
        <f t="shared" si="2"/>
        <v>0.96618357487922713</v>
      </c>
      <c r="U11" s="133">
        <f t="shared" si="2"/>
        <v>0.96618357487922713</v>
      </c>
      <c r="V11" s="133">
        <f t="shared" si="2"/>
        <v>0.96618357487922713</v>
      </c>
      <c r="W11" s="133">
        <f t="shared" si="2"/>
        <v>0.96618357487922713</v>
      </c>
      <c r="X11" s="133">
        <f t="shared" si="2"/>
        <v>0.96618357487922713</v>
      </c>
      <c r="Y11" s="133">
        <f t="shared" si="2"/>
        <v>0.96618357487922713</v>
      </c>
      <c r="Z11" s="133">
        <f t="shared" si="2"/>
        <v>0.96618357487922713</v>
      </c>
      <c r="AA11" s="133">
        <f t="shared" si="2"/>
        <v>0.96618357487922713</v>
      </c>
      <c r="AB11" s="133">
        <f t="shared" si="2"/>
        <v>0.96618357487922713</v>
      </c>
      <c r="AC11" s="133">
        <f t="shared" si="2"/>
        <v>0.96618357487922713</v>
      </c>
      <c r="AD11" s="133">
        <f t="shared" si="2"/>
        <v>0.96618357487922713</v>
      </c>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2"/>
    </row>
    <row r="12" spans="1:94" ht="15" x14ac:dyDescent="0.2">
      <c r="B12" s="166"/>
      <c r="C12" s="25"/>
      <c r="D12" s="26"/>
      <c r="E12" s="26" t="s">
        <v>106</v>
      </c>
      <c r="F12" s="26" t="s">
        <v>107</v>
      </c>
      <c r="G12" s="26"/>
      <c r="H12" s="26" t="s">
        <v>108</v>
      </c>
      <c r="I12" s="29"/>
      <c r="J12" s="30"/>
      <c r="K12" s="30"/>
      <c r="L12" s="30"/>
      <c r="M12" s="30"/>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2"/>
    </row>
    <row r="13" spans="1:94" ht="15" x14ac:dyDescent="0.2">
      <c r="B13" s="166"/>
      <c r="C13" s="25"/>
      <c r="D13" s="26"/>
      <c r="E13" s="28" t="s">
        <v>106</v>
      </c>
      <c r="F13" s="26" t="s">
        <v>109</v>
      </c>
      <c r="G13" s="26"/>
      <c r="H13" s="33" t="s">
        <v>108</v>
      </c>
      <c r="I13" s="34"/>
      <c r="J13" s="30"/>
      <c r="K13" s="30"/>
      <c r="L13" s="30"/>
      <c r="M13" s="30"/>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2"/>
    </row>
    <row r="14" spans="1:94" s="35" customFormat="1" ht="29.25" thickBot="1" x14ac:dyDescent="0.25">
      <c r="B14" s="166"/>
      <c r="C14" s="36"/>
      <c r="D14" s="37"/>
      <c r="E14" s="38" t="s">
        <v>110</v>
      </c>
      <c r="F14" s="37"/>
      <c r="G14" s="37"/>
      <c r="H14" s="37" t="s">
        <v>100</v>
      </c>
      <c r="I14" s="39"/>
      <c r="J14" s="40"/>
      <c r="K14" s="40"/>
      <c r="L14" s="40"/>
      <c r="M14" s="40"/>
      <c r="N14" s="41" t="str">
        <f t="shared" ref="N14:BY14" si="3">IF((N8+N9)*N11&lt;&gt;0,(N8+N9)*N11,"")</f>
        <v/>
      </c>
      <c r="O14" s="41">
        <f t="shared" si="3"/>
        <v>1.8002281920203556</v>
      </c>
      <c r="P14" s="41">
        <f t="shared" si="3"/>
        <v>2.9944162570766548</v>
      </c>
      <c r="Q14" s="41">
        <f t="shared" si="3"/>
        <v>4.1759365659397183</v>
      </c>
      <c r="R14" s="41">
        <f t="shared" si="3"/>
        <v>5.3342083760240389</v>
      </c>
      <c r="S14" s="41">
        <f t="shared" si="3"/>
        <v>6.4688943905570557</v>
      </c>
      <c r="T14" s="41">
        <f t="shared" si="3"/>
        <v>6.1648217977638291</v>
      </c>
      <c r="U14" s="41">
        <f t="shared" si="3"/>
        <v>7.0856861282543955</v>
      </c>
      <c r="V14" s="41">
        <f t="shared" si="3"/>
        <v>7.9953449975219879</v>
      </c>
      <c r="W14" s="41">
        <f t="shared" si="3"/>
        <v>8.8851673679259058</v>
      </c>
      <c r="X14" s="41">
        <f t="shared" si="3"/>
        <v>9.7548220821525291</v>
      </c>
      <c r="Y14" s="41">
        <f t="shared" si="3"/>
        <v>7.8320957006777743</v>
      </c>
      <c r="Z14" s="41">
        <f t="shared" si="3"/>
        <v>7.6137033489775057</v>
      </c>
      <c r="AA14" s="41">
        <f t="shared" si="3"/>
        <v>7.395310997277238</v>
      </c>
      <c r="AB14" s="41">
        <f t="shared" si="3"/>
        <v>7.1769186455769693</v>
      </c>
      <c r="AC14" s="41">
        <f>IF((AC8+AC9)*AC11&lt;&gt;0,(AC8+AC9)*AC11,"")</f>
        <v>2.2124327633443448</v>
      </c>
      <c r="AD14" s="41" t="str">
        <f t="shared" si="3"/>
        <v/>
      </c>
      <c r="AE14" s="41" t="str">
        <f t="shared" si="3"/>
        <v/>
      </c>
      <c r="AF14" s="41" t="str">
        <f t="shared" si="3"/>
        <v/>
      </c>
      <c r="AG14" s="41" t="str">
        <f t="shared" si="3"/>
        <v/>
      </c>
      <c r="AH14" s="41" t="str">
        <f t="shared" si="3"/>
        <v/>
      </c>
      <c r="AI14" s="41" t="str">
        <f t="shared" si="3"/>
        <v/>
      </c>
      <c r="AJ14" s="41" t="str">
        <f t="shared" si="3"/>
        <v/>
      </c>
      <c r="AK14" s="41" t="str">
        <f t="shared" si="3"/>
        <v/>
      </c>
      <c r="AL14" s="41" t="str">
        <f t="shared" si="3"/>
        <v/>
      </c>
      <c r="AM14" s="41" t="str">
        <f t="shared" si="3"/>
        <v/>
      </c>
      <c r="AN14" s="41" t="str">
        <f t="shared" si="3"/>
        <v/>
      </c>
      <c r="AO14" s="41" t="str">
        <f t="shared" si="3"/>
        <v/>
      </c>
      <c r="AP14" s="41" t="str">
        <f t="shared" si="3"/>
        <v/>
      </c>
      <c r="AQ14" s="41" t="str">
        <f t="shared" si="3"/>
        <v/>
      </c>
      <c r="AR14" s="41" t="str">
        <f t="shared" si="3"/>
        <v/>
      </c>
      <c r="AS14" s="41" t="str">
        <f t="shared" si="3"/>
        <v/>
      </c>
      <c r="AT14" s="41" t="str">
        <f t="shared" si="3"/>
        <v/>
      </c>
      <c r="AU14" s="41" t="str">
        <f t="shared" si="3"/>
        <v/>
      </c>
      <c r="AV14" s="41" t="str">
        <f t="shared" si="3"/>
        <v/>
      </c>
      <c r="AW14" s="41" t="str">
        <f t="shared" si="3"/>
        <v/>
      </c>
      <c r="AX14" s="41" t="str">
        <f t="shared" si="3"/>
        <v/>
      </c>
      <c r="AY14" s="41" t="str">
        <f t="shared" si="3"/>
        <v/>
      </c>
      <c r="AZ14" s="41" t="str">
        <f t="shared" si="3"/>
        <v/>
      </c>
      <c r="BA14" s="41" t="str">
        <f t="shared" si="3"/>
        <v/>
      </c>
      <c r="BB14" s="41" t="str">
        <f t="shared" si="3"/>
        <v/>
      </c>
      <c r="BC14" s="41" t="str">
        <f t="shared" si="3"/>
        <v/>
      </c>
      <c r="BD14" s="41" t="str">
        <f t="shared" si="3"/>
        <v/>
      </c>
      <c r="BE14" s="41" t="str">
        <f t="shared" si="3"/>
        <v/>
      </c>
      <c r="BF14" s="41" t="str">
        <f t="shared" si="3"/>
        <v/>
      </c>
      <c r="BG14" s="41" t="str">
        <f t="shared" si="3"/>
        <v/>
      </c>
      <c r="BH14" s="41" t="str">
        <f t="shared" si="3"/>
        <v/>
      </c>
      <c r="BI14" s="41" t="str">
        <f t="shared" si="3"/>
        <v/>
      </c>
      <c r="BJ14" s="41" t="str">
        <f t="shared" si="3"/>
        <v/>
      </c>
      <c r="BK14" s="41" t="str">
        <f t="shared" si="3"/>
        <v/>
      </c>
      <c r="BL14" s="41" t="str">
        <f t="shared" si="3"/>
        <v/>
      </c>
      <c r="BM14" s="41" t="str">
        <f t="shared" si="3"/>
        <v/>
      </c>
      <c r="BN14" s="41" t="str">
        <f t="shared" si="3"/>
        <v/>
      </c>
      <c r="BO14" s="41" t="str">
        <f t="shared" si="3"/>
        <v/>
      </c>
      <c r="BP14" s="41" t="str">
        <f t="shared" si="3"/>
        <v/>
      </c>
      <c r="BQ14" s="41" t="str">
        <f t="shared" si="3"/>
        <v/>
      </c>
      <c r="BR14" s="41" t="str">
        <f t="shared" si="3"/>
        <v/>
      </c>
      <c r="BS14" s="41" t="str">
        <f t="shared" si="3"/>
        <v/>
      </c>
      <c r="BT14" s="41" t="str">
        <f t="shared" si="3"/>
        <v/>
      </c>
      <c r="BU14" s="41" t="str">
        <f t="shared" si="3"/>
        <v/>
      </c>
      <c r="BV14" s="41" t="str">
        <f t="shared" si="3"/>
        <v/>
      </c>
      <c r="BW14" s="41" t="str">
        <f t="shared" si="3"/>
        <v/>
      </c>
      <c r="BX14" s="41" t="str">
        <f t="shared" si="3"/>
        <v/>
      </c>
      <c r="BY14" s="41" t="str">
        <f t="shared" si="3"/>
        <v/>
      </c>
      <c r="BZ14" s="41" t="str">
        <f t="shared" ref="BZ14:CP14" si="4">IF((BZ8+BZ9)*BZ11&lt;&gt;0,(BZ8+BZ9)*BZ11,"")</f>
        <v/>
      </c>
      <c r="CA14" s="41" t="str">
        <f t="shared" si="4"/>
        <v/>
      </c>
      <c r="CB14" s="41" t="str">
        <f t="shared" si="4"/>
        <v/>
      </c>
      <c r="CC14" s="41" t="str">
        <f t="shared" si="4"/>
        <v/>
      </c>
      <c r="CD14" s="41" t="str">
        <f t="shared" si="4"/>
        <v/>
      </c>
      <c r="CE14" s="41" t="str">
        <f t="shared" si="4"/>
        <v/>
      </c>
      <c r="CF14" s="41" t="str">
        <f t="shared" si="4"/>
        <v/>
      </c>
      <c r="CG14" s="41" t="str">
        <f t="shared" si="4"/>
        <v/>
      </c>
      <c r="CH14" s="41" t="str">
        <f t="shared" si="4"/>
        <v/>
      </c>
      <c r="CI14" s="41" t="str">
        <f t="shared" si="4"/>
        <v/>
      </c>
      <c r="CJ14" s="41" t="str">
        <f t="shared" si="4"/>
        <v/>
      </c>
      <c r="CK14" s="41" t="str">
        <f t="shared" si="4"/>
        <v/>
      </c>
      <c r="CL14" s="41" t="str">
        <f t="shared" si="4"/>
        <v/>
      </c>
      <c r="CM14" s="41" t="str">
        <f t="shared" si="4"/>
        <v/>
      </c>
      <c r="CN14" s="41" t="str">
        <f t="shared" si="4"/>
        <v/>
      </c>
      <c r="CO14" s="41" t="str">
        <f t="shared" si="4"/>
        <v/>
      </c>
      <c r="CP14" s="42" t="str">
        <f t="shared" si="4"/>
        <v/>
      </c>
    </row>
    <row r="15" spans="1:94" s="35" customFormat="1" ht="15.75" thickBot="1" x14ac:dyDescent="0.25">
      <c r="B15" s="167"/>
      <c r="C15" s="36"/>
      <c r="D15" s="37"/>
      <c r="E15" s="38" t="s">
        <v>111</v>
      </c>
      <c r="F15" s="37"/>
      <c r="G15" s="37"/>
      <c r="H15" s="37" t="s">
        <v>100</v>
      </c>
      <c r="I15" s="168">
        <f>IF(SUM($N$14:$CP$14)&lt;&gt;0,SUM($N$14:$CP$14),"")</f>
        <v>92.889987611090305</v>
      </c>
      <c r="J15" s="169"/>
      <c r="K15" s="169"/>
      <c r="L15" s="169"/>
      <c r="M15" s="170"/>
    </row>
    <row r="16" spans="1:94" s="35" customFormat="1" ht="15" x14ac:dyDescent="0.2">
      <c r="B16" s="134"/>
      <c r="C16" s="135"/>
      <c r="D16" s="135"/>
      <c r="E16" s="136"/>
      <c r="F16" s="135"/>
      <c r="G16" s="135"/>
      <c r="H16" s="135"/>
      <c r="I16" s="137">
        <f>I15</f>
        <v>92.889987611090305</v>
      </c>
      <c r="J16" s="137"/>
      <c r="K16" s="137"/>
      <c r="L16" s="137"/>
      <c r="M16" s="137"/>
    </row>
    <row r="17" spans="2:94" s="35" customFormat="1" ht="15" x14ac:dyDescent="0.2">
      <c r="B17" s="134"/>
      <c r="C17" s="135"/>
      <c r="D17" s="135"/>
      <c r="E17" s="136"/>
      <c r="F17" s="135"/>
      <c r="G17" s="135"/>
      <c r="H17" s="135"/>
      <c r="I17" s="137"/>
      <c r="J17" s="137"/>
      <c r="K17" s="137"/>
      <c r="L17" s="137"/>
      <c r="M17" s="137"/>
    </row>
    <row r="18" spans="2:94" s="35" customFormat="1" ht="15.75" thickBot="1" x14ac:dyDescent="0.25">
      <c r="B18" s="134"/>
      <c r="C18" s="135"/>
      <c r="D18" s="135"/>
      <c r="E18" s="136"/>
      <c r="F18" s="135"/>
      <c r="G18" s="135"/>
      <c r="H18" s="135"/>
      <c r="I18" s="137"/>
      <c r="J18" s="137"/>
      <c r="K18" s="137"/>
      <c r="L18" s="137"/>
      <c r="M18" s="137"/>
    </row>
    <row r="19" spans="2:94" s="35" customFormat="1" ht="18" x14ac:dyDescent="0.25">
      <c r="B19" s="134"/>
      <c r="C19" s="135"/>
      <c r="D19" s="135"/>
      <c r="E19" s="136"/>
      <c r="F19" s="122" t="s">
        <v>211</v>
      </c>
      <c r="G19" s="2"/>
      <c r="H19" s="2"/>
      <c r="I19" s="2"/>
      <c r="J19" s="2"/>
      <c r="K19" s="2"/>
      <c r="L19" s="2"/>
      <c r="M19" s="2"/>
      <c r="N19" s="16" t="s">
        <v>17</v>
      </c>
      <c r="O19" s="16" t="s">
        <v>18</v>
      </c>
      <c r="P19" s="16" t="s">
        <v>19</v>
      </c>
      <c r="Q19" s="16" t="s">
        <v>20</v>
      </c>
      <c r="R19" s="16" t="s">
        <v>21</v>
      </c>
      <c r="S19" s="16" t="s">
        <v>22</v>
      </c>
      <c r="T19" s="16" t="s">
        <v>23</v>
      </c>
      <c r="U19" s="16" t="s">
        <v>24</v>
      </c>
      <c r="V19" s="16" t="s">
        <v>25</v>
      </c>
      <c r="W19" s="16" t="s">
        <v>26</v>
      </c>
      <c r="X19" s="16" t="s">
        <v>27</v>
      </c>
      <c r="Y19" s="16" t="s">
        <v>28</v>
      </c>
      <c r="Z19" s="16" t="s">
        <v>29</v>
      </c>
      <c r="AA19" s="16" t="s">
        <v>30</v>
      </c>
      <c r="AB19" s="16" t="s">
        <v>31</v>
      </c>
      <c r="AC19" s="16" t="s">
        <v>32</v>
      </c>
      <c r="AD19" s="16" t="s">
        <v>33</v>
      </c>
      <c r="AE19" s="16" t="s">
        <v>34</v>
      </c>
      <c r="AF19" s="16" t="s">
        <v>35</v>
      </c>
      <c r="AG19" s="16" t="s">
        <v>36</v>
      </c>
      <c r="AH19" s="16" t="s">
        <v>37</v>
      </c>
      <c r="AI19" s="16" t="s">
        <v>38</v>
      </c>
      <c r="AJ19" s="16" t="s">
        <v>39</v>
      </c>
      <c r="AK19" s="16" t="s">
        <v>40</v>
      </c>
      <c r="AL19" s="16" t="s">
        <v>41</v>
      </c>
      <c r="AM19" s="16" t="s">
        <v>42</v>
      </c>
      <c r="AN19" s="16" t="s">
        <v>43</v>
      </c>
      <c r="AO19" s="16" t="s">
        <v>44</v>
      </c>
      <c r="AP19" s="16" t="s">
        <v>45</v>
      </c>
      <c r="AQ19" s="16" t="s">
        <v>46</v>
      </c>
      <c r="AR19" s="16" t="s">
        <v>47</v>
      </c>
      <c r="AS19" s="16" t="s">
        <v>48</v>
      </c>
      <c r="AT19" s="16" t="s">
        <v>49</v>
      </c>
      <c r="AU19" s="16" t="s">
        <v>50</v>
      </c>
      <c r="AV19" s="16" t="s">
        <v>51</v>
      </c>
      <c r="AW19" s="16" t="s">
        <v>52</v>
      </c>
      <c r="AX19" s="16" t="s">
        <v>53</v>
      </c>
      <c r="AY19" s="16" t="s">
        <v>54</v>
      </c>
      <c r="AZ19" s="16" t="s">
        <v>55</v>
      </c>
      <c r="BA19" s="16" t="s">
        <v>56</v>
      </c>
      <c r="BB19" s="16" t="s">
        <v>57</v>
      </c>
      <c r="BC19" s="16" t="s">
        <v>58</v>
      </c>
      <c r="BD19" s="16" t="s">
        <v>59</v>
      </c>
      <c r="BE19" s="16" t="s">
        <v>60</v>
      </c>
      <c r="BF19" s="16" t="s">
        <v>61</v>
      </c>
      <c r="BG19" s="16" t="s">
        <v>62</v>
      </c>
      <c r="BH19" s="16" t="s">
        <v>63</v>
      </c>
      <c r="BI19" s="16" t="s">
        <v>64</v>
      </c>
      <c r="BJ19" s="16" t="s">
        <v>65</v>
      </c>
      <c r="BK19" s="16" t="s">
        <v>66</v>
      </c>
      <c r="BL19" s="16" t="s">
        <v>67</v>
      </c>
      <c r="BM19" s="16" t="s">
        <v>68</v>
      </c>
      <c r="BN19" s="16" t="s">
        <v>69</v>
      </c>
      <c r="BO19" s="16" t="s">
        <v>70</v>
      </c>
      <c r="BP19" s="16" t="s">
        <v>71</v>
      </c>
      <c r="BQ19" s="16" t="s">
        <v>72</v>
      </c>
      <c r="BR19" s="16" t="s">
        <v>73</v>
      </c>
      <c r="BS19" s="16" t="s">
        <v>74</v>
      </c>
      <c r="BT19" s="16" t="s">
        <v>75</v>
      </c>
      <c r="BU19" s="16" t="s">
        <v>76</v>
      </c>
      <c r="BV19" s="16" t="s">
        <v>77</v>
      </c>
      <c r="BW19" s="16" t="s">
        <v>78</v>
      </c>
      <c r="BX19" s="16" t="s">
        <v>79</v>
      </c>
      <c r="BY19" s="16" t="s">
        <v>80</v>
      </c>
      <c r="BZ19" s="16" t="s">
        <v>81</v>
      </c>
      <c r="CA19" s="16" t="s">
        <v>82</v>
      </c>
      <c r="CB19" s="16" t="s">
        <v>83</v>
      </c>
      <c r="CC19" s="16" t="s">
        <v>84</v>
      </c>
      <c r="CD19" s="16" t="s">
        <v>85</v>
      </c>
      <c r="CE19" s="16" t="s">
        <v>86</v>
      </c>
      <c r="CF19" s="16" t="s">
        <v>87</v>
      </c>
      <c r="CG19" s="16" t="s">
        <v>88</v>
      </c>
      <c r="CH19" s="16" t="s">
        <v>89</v>
      </c>
      <c r="CI19" s="16" t="s">
        <v>90</v>
      </c>
      <c r="CJ19" s="16" t="s">
        <v>91</v>
      </c>
      <c r="CK19" s="16" t="s">
        <v>92</v>
      </c>
      <c r="CL19" s="16" t="s">
        <v>93</v>
      </c>
      <c r="CM19" s="16" t="s">
        <v>94</v>
      </c>
      <c r="CN19" s="16" t="s">
        <v>95</v>
      </c>
      <c r="CO19" s="16" t="s">
        <v>96</v>
      </c>
      <c r="CP19" s="17" t="s">
        <v>97</v>
      </c>
    </row>
    <row r="20" spans="2:94" s="35" customFormat="1" ht="18" x14ac:dyDescent="0.25">
      <c r="B20" s="134"/>
      <c r="C20" s="135"/>
      <c r="D20" s="135"/>
      <c r="E20" s="136"/>
      <c r="F20" s="123" t="s">
        <v>176</v>
      </c>
      <c r="G20" s="124" t="s">
        <v>212</v>
      </c>
      <c r="H20" s="125"/>
      <c r="I20" s="125"/>
      <c r="J20" s="125"/>
      <c r="K20" s="125"/>
      <c r="L20" s="125"/>
      <c r="M20" s="125"/>
      <c r="N20" s="138">
        <f>+N7</f>
        <v>0</v>
      </c>
      <c r="O20" s="139">
        <f>+O7+N22</f>
        <v>7.7443388526535717</v>
      </c>
      <c r="P20" s="139">
        <f>+P7+O22</f>
        <v>14.754651068541786</v>
      </c>
      <c r="Q20" s="139">
        <f>+Q7+P22</f>
        <v>21.023273464314642</v>
      </c>
      <c r="R20" s="139">
        <f>+R7+Q22</f>
        <v>26.512345980972142</v>
      </c>
      <c r="S20" s="139">
        <f>+S7+R22</f>
        <v>31.219005087514287</v>
      </c>
      <c r="T20" s="139">
        <f t="shared" ref="T20:CE20" si="5">+T7+S22</f>
        <v>34.009348780063284</v>
      </c>
      <c r="U20" s="139">
        <f t="shared" si="5"/>
        <v>36.130669262884702</v>
      </c>
      <c r="V20" s="139">
        <f>+V7+U22</f>
        <v>37.580384825978548</v>
      </c>
      <c r="W20" s="139">
        <f t="shared" si="5"/>
        <v>38.363917060344811</v>
      </c>
      <c r="X20" s="139">
        <f>+X7+W22</f>
        <v>38.478426084983496</v>
      </c>
      <c r="Y20" s="139">
        <f>+Y7+X22</f>
        <v>31.233679802618816</v>
      </c>
      <c r="Z20" s="139">
        <f>+Z7+Y22</f>
        <v>23.988933520254136</v>
      </c>
      <c r="AA20" s="139">
        <f>+AA7+Z22</f>
        <v>16.744187237889456</v>
      </c>
      <c r="AB20" s="139">
        <f t="shared" si="5"/>
        <v>9.4994409555247774</v>
      </c>
      <c r="AC20" s="139">
        <f>+AC7+AB22</f>
        <v>2.254694673160099</v>
      </c>
      <c r="AD20" s="139">
        <f>+AD7+AC22</f>
        <v>0</v>
      </c>
      <c r="AE20" s="139">
        <f t="shared" si="5"/>
        <v>0</v>
      </c>
      <c r="AF20" s="139">
        <f t="shared" si="5"/>
        <v>0</v>
      </c>
      <c r="AG20" s="139">
        <f t="shared" si="5"/>
        <v>0</v>
      </c>
      <c r="AH20" s="139">
        <f t="shared" si="5"/>
        <v>0</v>
      </c>
      <c r="AI20" s="139">
        <f t="shared" si="5"/>
        <v>0</v>
      </c>
      <c r="AJ20" s="139">
        <f t="shared" si="5"/>
        <v>0</v>
      </c>
      <c r="AK20" s="139">
        <f t="shared" si="5"/>
        <v>0</v>
      </c>
      <c r="AL20" s="139">
        <f t="shared" si="5"/>
        <v>0</v>
      </c>
      <c r="AM20" s="139">
        <f t="shared" si="5"/>
        <v>0</v>
      </c>
      <c r="AN20" s="139">
        <f t="shared" si="5"/>
        <v>0</v>
      </c>
      <c r="AO20" s="139">
        <f t="shared" si="5"/>
        <v>0</v>
      </c>
      <c r="AP20" s="139">
        <f t="shared" si="5"/>
        <v>0</v>
      </c>
      <c r="AQ20" s="139">
        <f t="shared" si="5"/>
        <v>0</v>
      </c>
      <c r="AR20" s="139">
        <f t="shared" si="5"/>
        <v>0</v>
      </c>
      <c r="AS20" s="139">
        <f t="shared" si="5"/>
        <v>0</v>
      </c>
      <c r="AT20" s="139">
        <f t="shared" si="5"/>
        <v>0</v>
      </c>
      <c r="AU20" s="139">
        <f t="shared" si="5"/>
        <v>0</v>
      </c>
      <c r="AV20" s="139">
        <f t="shared" si="5"/>
        <v>0</v>
      </c>
      <c r="AW20" s="139">
        <f t="shared" si="5"/>
        <v>0</v>
      </c>
      <c r="AX20" s="139">
        <f t="shared" si="5"/>
        <v>0</v>
      </c>
      <c r="AY20" s="139">
        <f t="shared" si="5"/>
        <v>0</v>
      </c>
      <c r="AZ20" s="139">
        <f t="shared" si="5"/>
        <v>0</v>
      </c>
      <c r="BA20" s="139">
        <f t="shared" si="5"/>
        <v>0</v>
      </c>
      <c r="BB20" s="139">
        <f t="shared" si="5"/>
        <v>0</v>
      </c>
      <c r="BC20" s="139">
        <f t="shared" si="5"/>
        <v>0</v>
      </c>
      <c r="BD20" s="139">
        <f t="shared" si="5"/>
        <v>0</v>
      </c>
      <c r="BE20" s="139">
        <f t="shared" si="5"/>
        <v>0</v>
      </c>
      <c r="BF20" s="139">
        <f t="shared" si="5"/>
        <v>0</v>
      </c>
      <c r="BG20" s="139">
        <f t="shared" si="5"/>
        <v>0</v>
      </c>
      <c r="BH20" s="139">
        <f t="shared" si="5"/>
        <v>0</v>
      </c>
      <c r="BI20" s="139">
        <f t="shared" si="5"/>
        <v>0</v>
      </c>
      <c r="BJ20" s="139">
        <f t="shared" si="5"/>
        <v>0</v>
      </c>
      <c r="BK20" s="139">
        <f t="shared" si="5"/>
        <v>0</v>
      </c>
      <c r="BL20" s="139">
        <f t="shared" si="5"/>
        <v>0</v>
      </c>
      <c r="BM20" s="139">
        <f t="shared" si="5"/>
        <v>0</v>
      </c>
      <c r="BN20" s="139">
        <f t="shared" si="5"/>
        <v>0</v>
      </c>
      <c r="BO20" s="139">
        <f t="shared" si="5"/>
        <v>0</v>
      </c>
      <c r="BP20" s="139">
        <f t="shared" si="5"/>
        <v>0</v>
      </c>
      <c r="BQ20" s="139">
        <f t="shared" si="5"/>
        <v>0</v>
      </c>
      <c r="BR20" s="139">
        <f t="shared" si="5"/>
        <v>0</v>
      </c>
      <c r="BS20" s="139">
        <f t="shared" si="5"/>
        <v>0</v>
      </c>
      <c r="BT20" s="139">
        <f t="shared" si="5"/>
        <v>0</v>
      </c>
      <c r="BU20" s="139">
        <f t="shared" si="5"/>
        <v>0</v>
      </c>
      <c r="BV20" s="139">
        <f t="shared" si="5"/>
        <v>0</v>
      </c>
      <c r="BW20" s="139">
        <f t="shared" si="5"/>
        <v>0</v>
      </c>
      <c r="BX20" s="139">
        <f t="shared" si="5"/>
        <v>0</v>
      </c>
      <c r="BY20" s="139">
        <f t="shared" si="5"/>
        <v>0</v>
      </c>
      <c r="BZ20" s="139">
        <f t="shared" si="5"/>
        <v>0</v>
      </c>
      <c r="CA20" s="139">
        <f t="shared" si="5"/>
        <v>0</v>
      </c>
      <c r="CB20" s="139">
        <f t="shared" si="5"/>
        <v>0</v>
      </c>
      <c r="CC20" s="139">
        <f t="shared" si="5"/>
        <v>0</v>
      </c>
      <c r="CD20" s="139">
        <f t="shared" si="5"/>
        <v>0</v>
      </c>
      <c r="CE20" s="139">
        <f t="shared" si="5"/>
        <v>0</v>
      </c>
      <c r="CF20" s="139">
        <f t="shared" ref="CF20:CP20" si="6">+CF7+CE22</f>
        <v>0</v>
      </c>
      <c r="CG20" s="139">
        <f t="shared" si="6"/>
        <v>0</v>
      </c>
      <c r="CH20" s="139">
        <f t="shared" si="6"/>
        <v>0</v>
      </c>
      <c r="CI20" s="139">
        <f t="shared" si="6"/>
        <v>0</v>
      </c>
      <c r="CJ20" s="139">
        <f t="shared" si="6"/>
        <v>0</v>
      </c>
      <c r="CK20" s="139">
        <f t="shared" si="6"/>
        <v>0</v>
      </c>
      <c r="CL20" s="139">
        <f t="shared" si="6"/>
        <v>0</v>
      </c>
      <c r="CM20" s="139">
        <f t="shared" si="6"/>
        <v>0</v>
      </c>
      <c r="CN20" s="139">
        <f t="shared" si="6"/>
        <v>0</v>
      </c>
      <c r="CO20" s="139">
        <f t="shared" si="6"/>
        <v>0</v>
      </c>
      <c r="CP20" s="139">
        <f t="shared" si="6"/>
        <v>0</v>
      </c>
    </row>
    <row r="21" spans="2:94" s="35" customFormat="1" ht="18" x14ac:dyDescent="0.25">
      <c r="B21" s="134"/>
      <c r="C21" s="135"/>
      <c r="D21" s="135"/>
      <c r="E21" s="136"/>
      <c r="F21" s="123" t="s">
        <v>180</v>
      </c>
      <c r="G21" s="123">
        <v>10</v>
      </c>
      <c r="H21" s="125"/>
      <c r="I21" s="125"/>
      <c r="J21" s="125"/>
      <c r="K21" s="125"/>
      <c r="L21" s="125"/>
      <c r="M21" s="125"/>
      <c r="N21" s="140">
        <f>IF(N20=0,0,+N7/$G21)</f>
        <v>0</v>
      </c>
      <c r="O21" s="141">
        <f t="shared" ref="O21:BZ21" si="7">MIN(IF(O20=0,0,+O7/$G21)+N21,O20)</f>
        <v>0.77443388526535717</v>
      </c>
      <c r="P21" s="141">
        <f>MIN(IF(P20=0,0,+P7/$G21)+O21,P20)</f>
        <v>1.5529084953807144</v>
      </c>
      <c r="Q21" s="141">
        <f>MIN(IF(Q20=0,0,+Q7/$G21)+P21,Q20)</f>
        <v>2.3350615844960716</v>
      </c>
      <c r="R21" s="141">
        <f t="shared" si="7"/>
        <v>3.1174749946114289</v>
      </c>
      <c r="S21" s="141">
        <f>MIN(IF(S20=0,0,+S7/$G21)+R21,S20)</f>
        <v>3.8998884047267861</v>
      </c>
      <c r="T21" s="141">
        <f>MIN(IF(T20=0,0,+T7/$G21)+S21,T20)</f>
        <v>4.5689116144543647</v>
      </c>
      <c r="U21" s="141">
        <f t="shared" si="7"/>
        <v>5.2379348241819432</v>
      </c>
      <c r="V21" s="141">
        <f t="shared" si="7"/>
        <v>5.9066998629095213</v>
      </c>
      <c r="W21" s="141">
        <f t="shared" si="7"/>
        <v>6.5757230726370999</v>
      </c>
      <c r="X21" s="141">
        <f>MIN(IF(X20=0,0,+X7/$G21)+W21,X20)</f>
        <v>7.2447462823646784</v>
      </c>
      <c r="Y21" s="141">
        <f t="shared" si="7"/>
        <v>7.2447462823646784</v>
      </c>
      <c r="Z21" s="141">
        <f t="shared" si="7"/>
        <v>7.2447462823646784</v>
      </c>
      <c r="AA21" s="141">
        <f t="shared" si="7"/>
        <v>7.2447462823646784</v>
      </c>
      <c r="AB21" s="141">
        <f>MIN(IF(AB20=0,0,+AB7/$G21)+AA21,AB20)</f>
        <v>7.2447462823646784</v>
      </c>
      <c r="AC21" s="141">
        <f>MIN(IF(AC20=0,0,+AC7/$G21)+AB21,AC20)</f>
        <v>2.254694673160099</v>
      </c>
      <c r="AD21" s="141">
        <f>MIN(IF(AD20=0,0,+AD7/$G21)+AC21,AD20)</f>
        <v>0</v>
      </c>
      <c r="AE21" s="141">
        <f>MIN(IF(AE20=0,0,+AE7/$G21)+AD21,AE20)</f>
        <v>0</v>
      </c>
      <c r="AF21" s="141">
        <f t="shared" si="7"/>
        <v>0</v>
      </c>
      <c r="AG21" s="141">
        <f t="shared" si="7"/>
        <v>0</v>
      </c>
      <c r="AH21" s="141">
        <f t="shared" si="7"/>
        <v>0</v>
      </c>
      <c r="AI21" s="141">
        <f t="shared" si="7"/>
        <v>0</v>
      </c>
      <c r="AJ21" s="141">
        <f t="shared" si="7"/>
        <v>0</v>
      </c>
      <c r="AK21" s="141">
        <f t="shared" si="7"/>
        <v>0</v>
      </c>
      <c r="AL21" s="141">
        <f t="shared" si="7"/>
        <v>0</v>
      </c>
      <c r="AM21" s="141">
        <f t="shared" si="7"/>
        <v>0</v>
      </c>
      <c r="AN21" s="141">
        <f t="shared" si="7"/>
        <v>0</v>
      </c>
      <c r="AO21" s="141">
        <f t="shared" si="7"/>
        <v>0</v>
      </c>
      <c r="AP21" s="141">
        <f t="shared" si="7"/>
        <v>0</v>
      </c>
      <c r="AQ21" s="141">
        <f t="shared" si="7"/>
        <v>0</v>
      </c>
      <c r="AR21" s="141">
        <f t="shared" si="7"/>
        <v>0</v>
      </c>
      <c r="AS21" s="141">
        <f t="shared" si="7"/>
        <v>0</v>
      </c>
      <c r="AT21" s="141">
        <f t="shared" si="7"/>
        <v>0</v>
      </c>
      <c r="AU21" s="141">
        <f t="shared" si="7"/>
        <v>0</v>
      </c>
      <c r="AV21" s="141">
        <f t="shared" si="7"/>
        <v>0</v>
      </c>
      <c r="AW21" s="141">
        <f t="shared" si="7"/>
        <v>0</v>
      </c>
      <c r="AX21" s="141">
        <f t="shared" si="7"/>
        <v>0</v>
      </c>
      <c r="AY21" s="141">
        <f t="shared" si="7"/>
        <v>0</v>
      </c>
      <c r="AZ21" s="141">
        <f t="shared" si="7"/>
        <v>0</v>
      </c>
      <c r="BA21" s="141">
        <f t="shared" si="7"/>
        <v>0</v>
      </c>
      <c r="BB21" s="141">
        <f t="shared" si="7"/>
        <v>0</v>
      </c>
      <c r="BC21" s="141">
        <f t="shared" si="7"/>
        <v>0</v>
      </c>
      <c r="BD21" s="141">
        <f t="shared" si="7"/>
        <v>0</v>
      </c>
      <c r="BE21" s="141">
        <f t="shared" si="7"/>
        <v>0</v>
      </c>
      <c r="BF21" s="141">
        <f t="shared" si="7"/>
        <v>0</v>
      </c>
      <c r="BG21" s="141">
        <f t="shared" si="7"/>
        <v>0</v>
      </c>
      <c r="BH21" s="141">
        <f t="shared" si="7"/>
        <v>0</v>
      </c>
      <c r="BI21" s="141">
        <f t="shared" si="7"/>
        <v>0</v>
      </c>
      <c r="BJ21" s="141">
        <f t="shared" si="7"/>
        <v>0</v>
      </c>
      <c r="BK21" s="141">
        <f t="shared" si="7"/>
        <v>0</v>
      </c>
      <c r="BL21" s="141">
        <f t="shared" si="7"/>
        <v>0</v>
      </c>
      <c r="BM21" s="141">
        <f t="shared" si="7"/>
        <v>0</v>
      </c>
      <c r="BN21" s="141">
        <f t="shared" si="7"/>
        <v>0</v>
      </c>
      <c r="BO21" s="141">
        <f t="shared" si="7"/>
        <v>0</v>
      </c>
      <c r="BP21" s="141">
        <f t="shared" si="7"/>
        <v>0</v>
      </c>
      <c r="BQ21" s="141">
        <f t="shared" si="7"/>
        <v>0</v>
      </c>
      <c r="BR21" s="141">
        <f t="shared" si="7"/>
        <v>0</v>
      </c>
      <c r="BS21" s="141">
        <f t="shared" si="7"/>
        <v>0</v>
      </c>
      <c r="BT21" s="141">
        <f t="shared" si="7"/>
        <v>0</v>
      </c>
      <c r="BU21" s="141">
        <f t="shared" si="7"/>
        <v>0</v>
      </c>
      <c r="BV21" s="141">
        <f t="shared" si="7"/>
        <v>0</v>
      </c>
      <c r="BW21" s="141">
        <f t="shared" si="7"/>
        <v>0</v>
      </c>
      <c r="BX21" s="141">
        <f t="shared" si="7"/>
        <v>0</v>
      </c>
      <c r="BY21" s="141">
        <f t="shared" si="7"/>
        <v>0</v>
      </c>
      <c r="BZ21" s="141">
        <f t="shared" si="7"/>
        <v>0</v>
      </c>
      <c r="CA21" s="141">
        <f t="shared" ref="CA21:CP21" si="8">MIN(IF(CA20=0,0,+CA7/$G21)+BZ21,CA20)</f>
        <v>0</v>
      </c>
      <c r="CB21" s="141">
        <f t="shared" si="8"/>
        <v>0</v>
      </c>
      <c r="CC21" s="141">
        <f t="shared" si="8"/>
        <v>0</v>
      </c>
      <c r="CD21" s="141">
        <f t="shared" si="8"/>
        <v>0</v>
      </c>
      <c r="CE21" s="141">
        <f t="shared" si="8"/>
        <v>0</v>
      </c>
      <c r="CF21" s="141">
        <f t="shared" si="8"/>
        <v>0</v>
      </c>
      <c r="CG21" s="141">
        <f t="shared" si="8"/>
        <v>0</v>
      </c>
      <c r="CH21" s="141">
        <f t="shared" si="8"/>
        <v>0</v>
      </c>
      <c r="CI21" s="141">
        <f t="shared" si="8"/>
        <v>0</v>
      </c>
      <c r="CJ21" s="141">
        <f t="shared" si="8"/>
        <v>0</v>
      </c>
      <c r="CK21" s="141">
        <f t="shared" si="8"/>
        <v>0</v>
      </c>
      <c r="CL21" s="141">
        <f t="shared" si="8"/>
        <v>0</v>
      </c>
      <c r="CM21" s="141">
        <f t="shared" si="8"/>
        <v>0</v>
      </c>
      <c r="CN21" s="141">
        <f t="shared" si="8"/>
        <v>0</v>
      </c>
      <c r="CO21" s="141">
        <f t="shared" si="8"/>
        <v>0</v>
      </c>
      <c r="CP21" s="141">
        <f t="shared" si="8"/>
        <v>0</v>
      </c>
    </row>
    <row r="22" spans="2:94" s="35" customFormat="1" ht="18" x14ac:dyDescent="0.25">
      <c r="B22" s="134"/>
      <c r="C22" s="135"/>
      <c r="D22" s="135"/>
      <c r="E22" s="136"/>
      <c r="F22" s="123" t="s">
        <v>183</v>
      </c>
      <c r="G22" s="123"/>
      <c r="H22" s="125"/>
      <c r="I22" s="125"/>
      <c r="J22" s="125"/>
      <c r="K22" s="125"/>
      <c r="L22" s="125"/>
      <c r="M22" s="125"/>
      <c r="N22" s="140">
        <f t="shared" ref="N22:BY22" si="9">+N20-N21</f>
        <v>0</v>
      </c>
      <c r="O22" s="141">
        <f t="shared" si="9"/>
        <v>6.9699049673882145</v>
      </c>
      <c r="P22" s="141">
        <f t="shared" si="9"/>
        <v>13.201742573161072</v>
      </c>
      <c r="Q22" s="141">
        <f>+Q20-Q21</f>
        <v>18.688211879818571</v>
      </c>
      <c r="R22" s="141">
        <f t="shared" si="9"/>
        <v>23.394870986360715</v>
      </c>
      <c r="S22" s="141">
        <f t="shared" si="9"/>
        <v>27.319116682787502</v>
      </c>
      <c r="T22" s="141">
        <f t="shared" si="9"/>
        <v>29.44043716560892</v>
      </c>
      <c r="U22" s="141">
        <f t="shared" si="9"/>
        <v>30.89273443870276</v>
      </c>
      <c r="V22" s="141">
        <f t="shared" si="9"/>
        <v>31.673684963069029</v>
      </c>
      <c r="W22" s="141">
        <f t="shared" si="9"/>
        <v>31.788193987707711</v>
      </c>
      <c r="X22" s="141">
        <f t="shared" si="9"/>
        <v>31.233679802618816</v>
      </c>
      <c r="Y22" s="141">
        <f t="shared" si="9"/>
        <v>23.988933520254136</v>
      </c>
      <c r="Z22" s="141">
        <f t="shared" si="9"/>
        <v>16.744187237889456</v>
      </c>
      <c r="AA22" s="141">
        <f>+AA20-AA21</f>
        <v>9.4994409555247774</v>
      </c>
      <c r="AB22" s="141">
        <f t="shared" si="9"/>
        <v>2.254694673160099</v>
      </c>
      <c r="AC22" s="141">
        <f t="shared" si="9"/>
        <v>0</v>
      </c>
      <c r="AD22" s="141">
        <f t="shared" si="9"/>
        <v>0</v>
      </c>
      <c r="AE22" s="141">
        <f t="shared" si="9"/>
        <v>0</v>
      </c>
      <c r="AF22" s="141">
        <f t="shared" si="9"/>
        <v>0</v>
      </c>
      <c r="AG22" s="141">
        <f t="shared" si="9"/>
        <v>0</v>
      </c>
      <c r="AH22" s="141">
        <f t="shared" si="9"/>
        <v>0</v>
      </c>
      <c r="AI22" s="141">
        <f t="shared" si="9"/>
        <v>0</v>
      </c>
      <c r="AJ22" s="141">
        <f t="shared" si="9"/>
        <v>0</v>
      </c>
      <c r="AK22" s="141">
        <f t="shared" si="9"/>
        <v>0</v>
      </c>
      <c r="AL22" s="141">
        <f t="shared" si="9"/>
        <v>0</v>
      </c>
      <c r="AM22" s="141">
        <f t="shared" si="9"/>
        <v>0</v>
      </c>
      <c r="AN22" s="141">
        <f t="shared" si="9"/>
        <v>0</v>
      </c>
      <c r="AO22" s="141">
        <f t="shared" si="9"/>
        <v>0</v>
      </c>
      <c r="AP22" s="141">
        <f t="shared" si="9"/>
        <v>0</v>
      </c>
      <c r="AQ22" s="141">
        <f t="shared" si="9"/>
        <v>0</v>
      </c>
      <c r="AR22" s="141">
        <f t="shared" si="9"/>
        <v>0</v>
      </c>
      <c r="AS22" s="141">
        <f t="shared" si="9"/>
        <v>0</v>
      </c>
      <c r="AT22" s="141">
        <f t="shared" si="9"/>
        <v>0</v>
      </c>
      <c r="AU22" s="141">
        <f t="shared" si="9"/>
        <v>0</v>
      </c>
      <c r="AV22" s="141">
        <f t="shared" si="9"/>
        <v>0</v>
      </c>
      <c r="AW22" s="141">
        <f t="shared" si="9"/>
        <v>0</v>
      </c>
      <c r="AX22" s="141">
        <f t="shared" si="9"/>
        <v>0</v>
      </c>
      <c r="AY22" s="141">
        <f t="shared" si="9"/>
        <v>0</v>
      </c>
      <c r="AZ22" s="141">
        <f t="shared" si="9"/>
        <v>0</v>
      </c>
      <c r="BA22" s="141">
        <f t="shared" si="9"/>
        <v>0</v>
      </c>
      <c r="BB22" s="141">
        <f t="shared" si="9"/>
        <v>0</v>
      </c>
      <c r="BC22" s="141">
        <f t="shared" si="9"/>
        <v>0</v>
      </c>
      <c r="BD22" s="141">
        <f t="shared" si="9"/>
        <v>0</v>
      </c>
      <c r="BE22" s="141">
        <f t="shared" si="9"/>
        <v>0</v>
      </c>
      <c r="BF22" s="141">
        <f t="shared" si="9"/>
        <v>0</v>
      </c>
      <c r="BG22" s="141">
        <f t="shared" si="9"/>
        <v>0</v>
      </c>
      <c r="BH22" s="141">
        <f t="shared" si="9"/>
        <v>0</v>
      </c>
      <c r="BI22" s="141">
        <f t="shared" si="9"/>
        <v>0</v>
      </c>
      <c r="BJ22" s="141">
        <f t="shared" si="9"/>
        <v>0</v>
      </c>
      <c r="BK22" s="141">
        <f t="shared" si="9"/>
        <v>0</v>
      </c>
      <c r="BL22" s="141">
        <f t="shared" si="9"/>
        <v>0</v>
      </c>
      <c r="BM22" s="141">
        <f t="shared" si="9"/>
        <v>0</v>
      </c>
      <c r="BN22" s="141">
        <f t="shared" si="9"/>
        <v>0</v>
      </c>
      <c r="BO22" s="141">
        <f t="shared" si="9"/>
        <v>0</v>
      </c>
      <c r="BP22" s="141">
        <f t="shared" si="9"/>
        <v>0</v>
      </c>
      <c r="BQ22" s="141">
        <f t="shared" si="9"/>
        <v>0</v>
      </c>
      <c r="BR22" s="141">
        <f t="shared" si="9"/>
        <v>0</v>
      </c>
      <c r="BS22" s="141">
        <f t="shared" si="9"/>
        <v>0</v>
      </c>
      <c r="BT22" s="141">
        <f t="shared" si="9"/>
        <v>0</v>
      </c>
      <c r="BU22" s="141">
        <f t="shared" si="9"/>
        <v>0</v>
      </c>
      <c r="BV22" s="141">
        <f t="shared" si="9"/>
        <v>0</v>
      </c>
      <c r="BW22" s="141">
        <f t="shared" si="9"/>
        <v>0</v>
      </c>
      <c r="BX22" s="141">
        <f t="shared" si="9"/>
        <v>0</v>
      </c>
      <c r="BY22" s="141">
        <f t="shared" si="9"/>
        <v>0</v>
      </c>
      <c r="BZ22" s="141">
        <f t="shared" ref="BZ22:CP22" si="10">+BZ20-BZ21</f>
        <v>0</v>
      </c>
      <c r="CA22" s="141">
        <f t="shared" si="10"/>
        <v>0</v>
      </c>
      <c r="CB22" s="141">
        <f t="shared" si="10"/>
        <v>0</v>
      </c>
      <c r="CC22" s="141">
        <f t="shared" si="10"/>
        <v>0</v>
      </c>
      <c r="CD22" s="141">
        <f t="shared" si="10"/>
        <v>0</v>
      </c>
      <c r="CE22" s="141">
        <f t="shared" si="10"/>
        <v>0</v>
      </c>
      <c r="CF22" s="141">
        <f t="shared" si="10"/>
        <v>0</v>
      </c>
      <c r="CG22" s="141">
        <f t="shared" si="10"/>
        <v>0</v>
      </c>
      <c r="CH22" s="141">
        <f t="shared" si="10"/>
        <v>0</v>
      </c>
      <c r="CI22" s="141">
        <f t="shared" si="10"/>
        <v>0</v>
      </c>
      <c r="CJ22" s="141">
        <f t="shared" si="10"/>
        <v>0</v>
      </c>
      <c r="CK22" s="141">
        <f t="shared" si="10"/>
        <v>0</v>
      </c>
      <c r="CL22" s="141">
        <f t="shared" si="10"/>
        <v>0</v>
      </c>
      <c r="CM22" s="141">
        <f t="shared" si="10"/>
        <v>0</v>
      </c>
      <c r="CN22" s="141">
        <f t="shared" si="10"/>
        <v>0</v>
      </c>
      <c r="CO22" s="141">
        <f t="shared" si="10"/>
        <v>0</v>
      </c>
      <c r="CP22" s="141">
        <f t="shared" si="10"/>
        <v>0</v>
      </c>
    </row>
    <row r="23" spans="2:94" s="35" customFormat="1" ht="18" x14ac:dyDescent="0.25">
      <c r="B23" s="134"/>
      <c r="C23" s="135"/>
      <c r="D23" s="135"/>
      <c r="E23" s="136"/>
      <c r="F23" s="123" t="s">
        <v>186</v>
      </c>
      <c r="G23" s="126" t="s">
        <v>158</v>
      </c>
      <c r="H23" s="125"/>
      <c r="I23" s="125"/>
      <c r="J23" s="125"/>
      <c r="K23" s="125"/>
      <c r="L23" s="125"/>
      <c r="M23" s="125"/>
      <c r="N23" s="140">
        <f>AVERAGE(N20,N22)</f>
        <v>0</v>
      </c>
      <c r="O23" s="141">
        <f t="shared" ref="O23:BZ23" si="11">AVERAGE(O20,O22)</f>
        <v>7.3571219100208936</v>
      </c>
      <c r="P23" s="141">
        <f t="shared" si="11"/>
        <v>13.97819682085143</v>
      </c>
      <c r="Q23" s="141">
        <f t="shared" si="11"/>
        <v>19.855742672066604</v>
      </c>
      <c r="R23" s="141">
        <f t="shared" si="11"/>
        <v>24.953608483666429</v>
      </c>
      <c r="S23" s="141">
        <f t="shared" si="11"/>
        <v>29.269060885150893</v>
      </c>
      <c r="T23" s="141">
        <f t="shared" si="11"/>
        <v>31.724892972836102</v>
      </c>
      <c r="U23" s="141">
        <f t="shared" si="11"/>
        <v>33.511701850793727</v>
      </c>
      <c r="V23" s="141">
        <f t="shared" si="11"/>
        <v>34.627034894523788</v>
      </c>
      <c r="W23" s="141">
        <f t="shared" si="11"/>
        <v>35.076055524026259</v>
      </c>
      <c r="X23" s="141">
        <f t="shared" si="11"/>
        <v>34.85605294380116</v>
      </c>
      <c r="Y23" s="141">
        <f t="shared" si="11"/>
        <v>27.611306661436476</v>
      </c>
      <c r="Z23" s="141">
        <f t="shared" si="11"/>
        <v>20.366560379071796</v>
      </c>
      <c r="AA23" s="141">
        <f t="shared" si="11"/>
        <v>13.121814096707116</v>
      </c>
      <c r="AB23" s="141">
        <f t="shared" si="11"/>
        <v>5.8770678143424382</v>
      </c>
      <c r="AC23" s="141">
        <f t="shared" si="11"/>
        <v>1.1273473365800495</v>
      </c>
      <c r="AD23" s="141">
        <f t="shared" si="11"/>
        <v>0</v>
      </c>
      <c r="AE23" s="141">
        <f t="shared" si="11"/>
        <v>0</v>
      </c>
      <c r="AF23" s="141">
        <f t="shared" si="11"/>
        <v>0</v>
      </c>
      <c r="AG23" s="141">
        <f t="shared" si="11"/>
        <v>0</v>
      </c>
      <c r="AH23" s="141">
        <f t="shared" si="11"/>
        <v>0</v>
      </c>
      <c r="AI23" s="141">
        <f t="shared" si="11"/>
        <v>0</v>
      </c>
      <c r="AJ23" s="141">
        <f t="shared" si="11"/>
        <v>0</v>
      </c>
      <c r="AK23" s="141">
        <f t="shared" si="11"/>
        <v>0</v>
      </c>
      <c r="AL23" s="141">
        <f t="shared" si="11"/>
        <v>0</v>
      </c>
      <c r="AM23" s="141">
        <f t="shared" si="11"/>
        <v>0</v>
      </c>
      <c r="AN23" s="141">
        <f t="shared" si="11"/>
        <v>0</v>
      </c>
      <c r="AO23" s="141">
        <f t="shared" si="11"/>
        <v>0</v>
      </c>
      <c r="AP23" s="141">
        <f t="shared" si="11"/>
        <v>0</v>
      </c>
      <c r="AQ23" s="141">
        <f t="shared" si="11"/>
        <v>0</v>
      </c>
      <c r="AR23" s="141">
        <f t="shared" si="11"/>
        <v>0</v>
      </c>
      <c r="AS23" s="141">
        <f t="shared" si="11"/>
        <v>0</v>
      </c>
      <c r="AT23" s="141">
        <f t="shared" si="11"/>
        <v>0</v>
      </c>
      <c r="AU23" s="141">
        <f t="shared" si="11"/>
        <v>0</v>
      </c>
      <c r="AV23" s="141">
        <f t="shared" si="11"/>
        <v>0</v>
      </c>
      <c r="AW23" s="141">
        <f t="shared" si="11"/>
        <v>0</v>
      </c>
      <c r="AX23" s="141">
        <f t="shared" si="11"/>
        <v>0</v>
      </c>
      <c r="AY23" s="141">
        <f t="shared" si="11"/>
        <v>0</v>
      </c>
      <c r="AZ23" s="141">
        <f t="shared" si="11"/>
        <v>0</v>
      </c>
      <c r="BA23" s="141">
        <f t="shared" si="11"/>
        <v>0</v>
      </c>
      <c r="BB23" s="141">
        <f t="shared" si="11"/>
        <v>0</v>
      </c>
      <c r="BC23" s="141">
        <f t="shared" si="11"/>
        <v>0</v>
      </c>
      <c r="BD23" s="141">
        <f t="shared" si="11"/>
        <v>0</v>
      </c>
      <c r="BE23" s="141">
        <f t="shared" si="11"/>
        <v>0</v>
      </c>
      <c r="BF23" s="141">
        <f t="shared" si="11"/>
        <v>0</v>
      </c>
      <c r="BG23" s="141">
        <f t="shared" si="11"/>
        <v>0</v>
      </c>
      <c r="BH23" s="141">
        <f t="shared" si="11"/>
        <v>0</v>
      </c>
      <c r="BI23" s="141">
        <f t="shared" si="11"/>
        <v>0</v>
      </c>
      <c r="BJ23" s="141">
        <f t="shared" si="11"/>
        <v>0</v>
      </c>
      <c r="BK23" s="141">
        <f t="shared" si="11"/>
        <v>0</v>
      </c>
      <c r="BL23" s="141">
        <f t="shared" si="11"/>
        <v>0</v>
      </c>
      <c r="BM23" s="141">
        <f t="shared" si="11"/>
        <v>0</v>
      </c>
      <c r="BN23" s="141">
        <f t="shared" si="11"/>
        <v>0</v>
      </c>
      <c r="BO23" s="141">
        <f t="shared" si="11"/>
        <v>0</v>
      </c>
      <c r="BP23" s="141">
        <f t="shared" si="11"/>
        <v>0</v>
      </c>
      <c r="BQ23" s="141">
        <f t="shared" si="11"/>
        <v>0</v>
      </c>
      <c r="BR23" s="141">
        <f t="shared" si="11"/>
        <v>0</v>
      </c>
      <c r="BS23" s="141">
        <f t="shared" si="11"/>
        <v>0</v>
      </c>
      <c r="BT23" s="141">
        <f t="shared" si="11"/>
        <v>0</v>
      </c>
      <c r="BU23" s="141">
        <f t="shared" si="11"/>
        <v>0</v>
      </c>
      <c r="BV23" s="141">
        <f t="shared" si="11"/>
        <v>0</v>
      </c>
      <c r="BW23" s="141">
        <f t="shared" si="11"/>
        <v>0</v>
      </c>
      <c r="BX23" s="141">
        <f t="shared" si="11"/>
        <v>0</v>
      </c>
      <c r="BY23" s="141">
        <f t="shared" si="11"/>
        <v>0</v>
      </c>
      <c r="BZ23" s="141">
        <f t="shared" si="11"/>
        <v>0</v>
      </c>
      <c r="CA23" s="141">
        <f t="shared" ref="CA23:CP23" si="12">AVERAGE(CA20,CA22)</f>
        <v>0</v>
      </c>
      <c r="CB23" s="141">
        <f t="shared" si="12"/>
        <v>0</v>
      </c>
      <c r="CC23" s="141">
        <f t="shared" si="12"/>
        <v>0</v>
      </c>
      <c r="CD23" s="141">
        <f t="shared" si="12"/>
        <v>0</v>
      </c>
      <c r="CE23" s="141">
        <f t="shared" si="12"/>
        <v>0</v>
      </c>
      <c r="CF23" s="141">
        <f t="shared" si="12"/>
        <v>0</v>
      </c>
      <c r="CG23" s="141">
        <f t="shared" si="12"/>
        <v>0</v>
      </c>
      <c r="CH23" s="141">
        <f t="shared" si="12"/>
        <v>0</v>
      </c>
      <c r="CI23" s="141">
        <f t="shared" si="12"/>
        <v>0</v>
      </c>
      <c r="CJ23" s="141">
        <f t="shared" si="12"/>
        <v>0</v>
      </c>
      <c r="CK23" s="141">
        <f t="shared" si="12"/>
        <v>0</v>
      </c>
      <c r="CL23" s="141">
        <f t="shared" si="12"/>
        <v>0</v>
      </c>
      <c r="CM23" s="141">
        <f t="shared" si="12"/>
        <v>0</v>
      </c>
      <c r="CN23" s="141">
        <f t="shared" si="12"/>
        <v>0</v>
      </c>
      <c r="CO23" s="141">
        <f t="shared" si="12"/>
        <v>0</v>
      </c>
      <c r="CP23" s="141">
        <f t="shared" si="12"/>
        <v>0</v>
      </c>
    </row>
    <row r="24" spans="2:94" s="35" customFormat="1" ht="18" x14ac:dyDescent="0.25">
      <c r="B24" s="134"/>
      <c r="C24" s="135"/>
      <c r="D24" s="135"/>
      <c r="E24" s="136"/>
      <c r="F24" s="127" t="s">
        <v>213</v>
      </c>
      <c r="G24" s="128">
        <v>3.1199999999999999E-2</v>
      </c>
      <c r="H24" s="129"/>
      <c r="I24" s="129"/>
      <c r="J24" s="129"/>
      <c r="K24" s="129"/>
      <c r="L24" s="129"/>
      <c r="M24" s="129"/>
      <c r="N24" s="141">
        <f>+N23*$G24+N21</f>
        <v>0</v>
      </c>
      <c r="O24" s="141">
        <f t="shared" ref="O24:BZ24" si="13">+O23*$G24+O21</f>
        <v>1.0039760888580092</v>
      </c>
      <c r="P24" s="141">
        <f t="shared" si="13"/>
        <v>1.989028236191279</v>
      </c>
      <c r="Q24" s="141">
        <f t="shared" si="13"/>
        <v>2.9545607558645495</v>
      </c>
      <c r="R24" s="141">
        <f t="shared" si="13"/>
        <v>3.8960275793018213</v>
      </c>
      <c r="S24" s="141">
        <f t="shared" si="13"/>
        <v>4.8130831043434936</v>
      </c>
      <c r="T24" s="141">
        <f t="shared" si="13"/>
        <v>5.5587282752068514</v>
      </c>
      <c r="U24" s="141">
        <f t="shared" si="13"/>
        <v>6.2834999219267074</v>
      </c>
      <c r="V24" s="141">
        <f t="shared" si="13"/>
        <v>6.987063351618664</v>
      </c>
      <c r="W24" s="141">
        <f t="shared" si="13"/>
        <v>7.6700960049867195</v>
      </c>
      <c r="X24" s="141">
        <f t="shared" si="13"/>
        <v>8.3322551342112749</v>
      </c>
      <c r="Y24" s="141">
        <f t="shared" si="13"/>
        <v>8.1062190502014957</v>
      </c>
      <c r="Z24" s="141">
        <f t="shared" si="13"/>
        <v>7.8801829661917182</v>
      </c>
      <c r="AA24" s="141">
        <f>+AA23*$G24+AA21</f>
        <v>7.6541468821819407</v>
      </c>
      <c r="AB24" s="141">
        <f t="shared" si="13"/>
        <v>7.4281107981721624</v>
      </c>
      <c r="AC24" s="141">
        <f t="shared" si="13"/>
        <v>2.2898679100613966</v>
      </c>
      <c r="AD24" s="141">
        <f t="shared" si="13"/>
        <v>0</v>
      </c>
      <c r="AE24" s="141">
        <f t="shared" si="13"/>
        <v>0</v>
      </c>
      <c r="AF24" s="141">
        <f t="shared" si="13"/>
        <v>0</v>
      </c>
      <c r="AG24" s="141">
        <f t="shared" si="13"/>
        <v>0</v>
      </c>
      <c r="AH24" s="141">
        <f t="shared" si="13"/>
        <v>0</v>
      </c>
      <c r="AI24" s="141">
        <f t="shared" si="13"/>
        <v>0</v>
      </c>
      <c r="AJ24" s="141">
        <f t="shared" si="13"/>
        <v>0</v>
      </c>
      <c r="AK24" s="141">
        <f t="shared" si="13"/>
        <v>0</v>
      </c>
      <c r="AL24" s="141">
        <f t="shared" si="13"/>
        <v>0</v>
      </c>
      <c r="AM24" s="141">
        <f t="shared" si="13"/>
        <v>0</v>
      </c>
      <c r="AN24" s="141">
        <f t="shared" si="13"/>
        <v>0</v>
      </c>
      <c r="AO24" s="141">
        <f t="shared" si="13"/>
        <v>0</v>
      </c>
      <c r="AP24" s="141">
        <f t="shared" si="13"/>
        <v>0</v>
      </c>
      <c r="AQ24" s="141">
        <f t="shared" si="13"/>
        <v>0</v>
      </c>
      <c r="AR24" s="141">
        <f t="shared" si="13"/>
        <v>0</v>
      </c>
      <c r="AS24" s="141">
        <f t="shared" si="13"/>
        <v>0</v>
      </c>
      <c r="AT24" s="141">
        <f t="shared" si="13"/>
        <v>0</v>
      </c>
      <c r="AU24" s="141">
        <f t="shared" si="13"/>
        <v>0</v>
      </c>
      <c r="AV24" s="141">
        <f t="shared" si="13"/>
        <v>0</v>
      </c>
      <c r="AW24" s="141">
        <f t="shared" si="13"/>
        <v>0</v>
      </c>
      <c r="AX24" s="141">
        <f t="shared" si="13"/>
        <v>0</v>
      </c>
      <c r="AY24" s="141">
        <f t="shared" si="13"/>
        <v>0</v>
      </c>
      <c r="AZ24" s="141">
        <f t="shared" si="13"/>
        <v>0</v>
      </c>
      <c r="BA24" s="141">
        <f t="shared" si="13"/>
        <v>0</v>
      </c>
      <c r="BB24" s="141">
        <f t="shared" si="13"/>
        <v>0</v>
      </c>
      <c r="BC24" s="141">
        <f t="shared" si="13"/>
        <v>0</v>
      </c>
      <c r="BD24" s="141">
        <f t="shared" si="13"/>
        <v>0</v>
      </c>
      <c r="BE24" s="141">
        <f t="shared" si="13"/>
        <v>0</v>
      </c>
      <c r="BF24" s="141">
        <f t="shared" si="13"/>
        <v>0</v>
      </c>
      <c r="BG24" s="141">
        <f t="shared" si="13"/>
        <v>0</v>
      </c>
      <c r="BH24" s="141">
        <f t="shared" si="13"/>
        <v>0</v>
      </c>
      <c r="BI24" s="141">
        <f t="shared" si="13"/>
        <v>0</v>
      </c>
      <c r="BJ24" s="141">
        <f t="shared" si="13"/>
        <v>0</v>
      </c>
      <c r="BK24" s="141">
        <f t="shared" si="13"/>
        <v>0</v>
      </c>
      <c r="BL24" s="141">
        <f t="shared" si="13"/>
        <v>0</v>
      </c>
      <c r="BM24" s="141">
        <f t="shared" si="13"/>
        <v>0</v>
      </c>
      <c r="BN24" s="141">
        <f t="shared" si="13"/>
        <v>0</v>
      </c>
      <c r="BO24" s="141">
        <f t="shared" si="13"/>
        <v>0</v>
      </c>
      <c r="BP24" s="141">
        <f t="shared" si="13"/>
        <v>0</v>
      </c>
      <c r="BQ24" s="141">
        <f t="shared" si="13"/>
        <v>0</v>
      </c>
      <c r="BR24" s="141">
        <f t="shared" si="13"/>
        <v>0</v>
      </c>
      <c r="BS24" s="141">
        <f t="shared" si="13"/>
        <v>0</v>
      </c>
      <c r="BT24" s="141">
        <f t="shared" si="13"/>
        <v>0</v>
      </c>
      <c r="BU24" s="141">
        <f t="shared" si="13"/>
        <v>0</v>
      </c>
      <c r="BV24" s="141">
        <f t="shared" si="13"/>
        <v>0</v>
      </c>
      <c r="BW24" s="141">
        <f t="shared" si="13"/>
        <v>0</v>
      </c>
      <c r="BX24" s="141">
        <f t="shared" si="13"/>
        <v>0</v>
      </c>
      <c r="BY24" s="141">
        <f t="shared" si="13"/>
        <v>0</v>
      </c>
      <c r="BZ24" s="141">
        <f t="shared" si="13"/>
        <v>0</v>
      </c>
      <c r="CA24" s="141">
        <f t="shared" ref="CA24:CP24" si="14">+CA23*$G24+CA21</f>
        <v>0</v>
      </c>
      <c r="CB24" s="141">
        <f t="shared" si="14"/>
        <v>0</v>
      </c>
      <c r="CC24" s="141">
        <f t="shared" si="14"/>
        <v>0</v>
      </c>
      <c r="CD24" s="141">
        <f t="shared" si="14"/>
        <v>0</v>
      </c>
      <c r="CE24" s="141">
        <f t="shared" si="14"/>
        <v>0</v>
      </c>
      <c r="CF24" s="141">
        <f t="shared" si="14"/>
        <v>0</v>
      </c>
      <c r="CG24" s="141">
        <f t="shared" si="14"/>
        <v>0</v>
      </c>
      <c r="CH24" s="141">
        <f t="shared" si="14"/>
        <v>0</v>
      </c>
      <c r="CI24" s="141">
        <f t="shared" si="14"/>
        <v>0</v>
      </c>
      <c r="CJ24" s="141">
        <f t="shared" si="14"/>
        <v>0</v>
      </c>
      <c r="CK24" s="141">
        <f t="shared" si="14"/>
        <v>0</v>
      </c>
      <c r="CL24" s="141">
        <f t="shared" si="14"/>
        <v>0</v>
      </c>
      <c r="CM24" s="141">
        <f t="shared" si="14"/>
        <v>0</v>
      </c>
      <c r="CN24" s="141">
        <f t="shared" si="14"/>
        <v>0</v>
      </c>
      <c r="CO24" s="141">
        <f t="shared" si="14"/>
        <v>0</v>
      </c>
      <c r="CP24" s="141">
        <f t="shared" si="14"/>
        <v>0</v>
      </c>
    </row>
    <row r="25" spans="2:94" s="35" customFormat="1" ht="15" x14ac:dyDescent="0.2">
      <c r="B25" s="134"/>
      <c r="C25" s="135"/>
      <c r="D25" s="135"/>
      <c r="E25" s="136"/>
    </row>
    <row r="26" spans="2:94" s="35" customFormat="1" ht="15" x14ac:dyDescent="0.2">
      <c r="B26" s="134"/>
      <c r="C26" s="135"/>
      <c r="D26" s="135"/>
      <c r="E26" s="136"/>
      <c r="F26" s="135"/>
      <c r="G26" s="135"/>
      <c r="H26" s="135"/>
      <c r="I26" s="137"/>
      <c r="J26" s="137"/>
      <c r="K26" s="137"/>
      <c r="L26" s="137"/>
      <c r="M26" s="137"/>
    </row>
    <row r="27" spans="2:94" s="35" customFormat="1" ht="15" x14ac:dyDescent="0.2">
      <c r="B27" s="134"/>
      <c r="C27" s="135"/>
      <c r="D27" s="135"/>
      <c r="E27" s="136"/>
      <c r="F27" s="135"/>
      <c r="G27" s="135"/>
      <c r="H27" s="135"/>
      <c r="I27" s="137"/>
      <c r="J27" s="137"/>
      <c r="K27" s="137"/>
      <c r="L27" s="137"/>
      <c r="M27" s="137"/>
    </row>
    <row r="28" spans="2:94" s="35" customFormat="1" ht="15" x14ac:dyDescent="0.2">
      <c r="B28" s="134"/>
      <c r="C28" s="135"/>
      <c r="D28" s="135"/>
      <c r="E28" s="136"/>
      <c r="F28" s="135"/>
      <c r="G28" s="135"/>
      <c r="H28" s="135"/>
      <c r="I28" s="137"/>
      <c r="J28" s="137"/>
      <c r="K28" s="137"/>
      <c r="L28" s="137"/>
      <c r="M28" s="137"/>
    </row>
    <row r="29" spans="2:94" s="35" customFormat="1" ht="15" x14ac:dyDescent="0.2">
      <c r="B29" s="134"/>
      <c r="C29" s="135"/>
      <c r="D29" s="135"/>
      <c r="E29" s="136"/>
      <c r="F29" s="135"/>
      <c r="G29" s="135"/>
      <c r="H29" s="135"/>
      <c r="I29" s="137"/>
      <c r="J29" s="137"/>
      <c r="K29" s="137"/>
      <c r="L29" s="137"/>
      <c r="M29" s="137"/>
    </row>
    <row r="30" spans="2:94" s="35" customFormat="1" ht="15" x14ac:dyDescent="0.2">
      <c r="B30" s="134"/>
      <c r="C30" s="135"/>
      <c r="D30" s="135"/>
      <c r="E30" s="136"/>
      <c r="F30" s="135"/>
      <c r="G30" s="135"/>
      <c r="H30" s="135"/>
      <c r="I30" s="137"/>
      <c r="J30" s="137"/>
      <c r="K30" s="137"/>
      <c r="L30" s="137"/>
      <c r="M30" s="137"/>
    </row>
    <row r="31" spans="2:94" s="35" customFormat="1" ht="15" x14ac:dyDescent="0.2">
      <c r="B31" s="134"/>
      <c r="C31" s="135"/>
      <c r="D31" s="135"/>
      <c r="E31" s="136"/>
      <c r="F31" s="135"/>
      <c r="G31" s="135"/>
      <c r="H31" s="135"/>
      <c r="I31" s="137"/>
      <c r="J31" s="137"/>
      <c r="K31" s="137"/>
      <c r="L31" s="137"/>
      <c r="M31" s="137"/>
    </row>
    <row r="32" spans="2:94" s="35" customFormat="1" ht="15" x14ac:dyDescent="0.2">
      <c r="B32" s="134"/>
      <c r="C32" s="135"/>
      <c r="D32" s="135"/>
      <c r="E32" s="136"/>
      <c r="F32" s="135"/>
      <c r="G32" s="135"/>
      <c r="H32" s="135"/>
      <c r="I32" s="137"/>
      <c r="J32" s="137"/>
      <c r="K32" s="137"/>
      <c r="L32" s="137"/>
      <c r="M32" s="137"/>
    </row>
    <row r="33" spans="2:94" s="35" customFormat="1" ht="15.75" thickBot="1" x14ac:dyDescent="0.25">
      <c r="B33" s="43"/>
      <c r="C33" s="44"/>
      <c r="D33" s="44"/>
      <c r="E33" s="45"/>
      <c r="F33" s="44"/>
      <c r="G33" s="44"/>
      <c r="H33" s="44"/>
      <c r="I33" s="46"/>
      <c r="J33" s="47"/>
    </row>
    <row r="34" spans="2:94" ht="15.75" thickBot="1" x14ac:dyDescent="0.25">
      <c r="B34" s="171" t="s">
        <v>112</v>
      </c>
      <c r="C34" s="172"/>
      <c r="D34" s="48"/>
      <c r="E34" s="49"/>
      <c r="F34" s="48"/>
      <c r="G34" s="48"/>
      <c r="H34" s="48"/>
      <c r="I34" s="50"/>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row>
    <row r="35" spans="2:94" ht="115.5" thickBot="1" x14ac:dyDescent="0.25">
      <c r="B35" s="53" t="s">
        <v>5</v>
      </c>
      <c r="C35" s="54" t="s">
        <v>6</v>
      </c>
      <c r="D35" s="55" t="s">
        <v>7</v>
      </c>
      <c r="E35" s="55" t="s">
        <v>8</v>
      </c>
      <c r="F35" s="55" t="s">
        <v>9</v>
      </c>
      <c r="G35" s="55" t="s">
        <v>10</v>
      </c>
      <c r="H35" s="56"/>
      <c r="I35" s="57" t="s">
        <v>12</v>
      </c>
      <c r="J35" s="58" t="s">
        <v>13</v>
      </c>
      <c r="K35" s="58" t="s">
        <v>14</v>
      </c>
      <c r="L35" s="58" t="s">
        <v>15</v>
      </c>
      <c r="M35" s="58" t="s">
        <v>16</v>
      </c>
      <c r="N35" s="58" t="s">
        <v>17</v>
      </c>
      <c r="O35" s="58" t="s">
        <v>18</v>
      </c>
      <c r="P35" s="58" t="s">
        <v>19</v>
      </c>
      <c r="Q35" s="58" t="s">
        <v>20</v>
      </c>
      <c r="R35" s="58" t="s">
        <v>21</v>
      </c>
      <c r="S35" s="58" t="s">
        <v>22</v>
      </c>
      <c r="T35" s="58" t="s">
        <v>23</v>
      </c>
      <c r="U35" s="58" t="s">
        <v>24</v>
      </c>
      <c r="V35" s="58" t="s">
        <v>25</v>
      </c>
      <c r="W35" s="58" t="s">
        <v>26</v>
      </c>
      <c r="X35" s="58" t="s">
        <v>27</v>
      </c>
      <c r="Y35" s="58" t="s">
        <v>28</v>
      </c>
      <c r="Z35" s="58" t="s">
        <v>29</v>
      </c>
      <c r="AA35" s="58" t="s">
        <v>30</v>
      </c>
      <c r="AB35" s="58" t="s">
        <v>31</v>
      </c>
      <c r="AC35" s="58" t="s">
        <v>32</v>
      </c>
      <c r="AD35" s="58" t="s">
        <v>33</v>
      </c>
      <c r="AE35" s="58" t="s">
        <v>34</v>
      </c>
      <c r="AF35" s="58" t="s">
        <v>35</v>
      </c>
      <c r="AG35" s="58" t="s">
        <v>36</v>
      </c>
      <c r="AH35" s="58" t="s">
        <v>37</v>
      </c>
      <c r="AI35" s="58" t="s">
        <v>38</v>
      </c>
      <c r="AJ35" s="58" t="s">
        <v>39</v>
      </c>
      <c r="AK35" s="58" t="s">
        <v>40</v>
      </c>
      <c r="AL35" s="58" t="s">
        <v>41</v>
      </c>
      <c r="AM35" s="58" t="s">
        <v>42</v>
      </c>
      <c r="AN35" s="58" t="s">
        <v>43</v>
      </c>
      <c r="AO35" s="58" t="s">
        <v>44</v>
      </c>
      <c r="AP35" s="58" t="s">
        <v>45</v>
      </c>
      <c r="AQ35" s="58" t="s">
        <v>46</v>
      </c>
      <c r="AR35" s="58" t="s">
        <v>47</v>
      </c>
      <c r="AS35" s="58" t="s">
        <v>48</v>
      </c>
      <c r="AT35" s="58" t="s">
        <v>49</v>
      </c>
      <c r="AU35" s="58" t="s">
        <v>50</v>
      </c>
      <c r="AV35" s="58" t="s">
        <v>51</v>
      </c>
      <c r="AW35" s="58" t="s">
        <v>52</v>
      </c>
      <c r="AX35" s="58" t="s">
        <v>53</v>
      </c>
      <c r="AY35" s="58" t="s">
        <v>54</v>
      </c>
      <c r="AZ35" s="58" t="s">
        <v>55</v>
      </c>
      <c r="BA35" s="58" t="s">
        <v>56</v>
      </c>
      <c r="BB35" s="58" t="s">
        <v>57</v>
      </c>
      <c r="BC35" s="58" t="s">
        <v>58</v>
      </c>
      <c r="BD35" s="58" t="s">
        <v>59</v>
      </c>
      <c r="BE35" s="58" t="s">
        <v>60</v>
      </c>
      <c r="BF35" s="58" t="s">
        <v>61</v>
      </c>
      <c r="BG35" s="58" t="s">
        <v>62</v>
      </c>
      <c r="BH35" s="58" t="s">
        <v>63</v>
      </c>
      <c r="BI35" s="58" t="s">
        <v>64</v>
      </c>
      <c r="BJ35" s="58" t="s">
        <v>65</v>
      </c>
      <c r="BK35" s="58" t="s">
        <v>66</v>
      </c>
      <c r="BL35" s="58" t="s">
        <v>67</v>
      </c>
      <c r="BM35" s="58" t="s">
        <v>68</v>
      </c>
      <c r="BN35" s="58" t="s">
        <v>69</v>
      </c>
      <c r="BO35" s="58" t="s">
        <v>70</v>
      </c>
      <c r="BP35" s="58" t="s">
        <v>71</v>
      </c>
      <c r="BQ35" s="58" t="s">
        <v>72</v>
      </c>
      <c r="BR35" s="58" t="s">
        <v>73</v>
      </c>
      <c r="BS35" s="58" t="s">
        <v>74</v>
      </c>
      <c r="BT35" s="58" t="s">
        <v>75</v>
      </c>
      <c r="BU35" s="58" t="s">
        <v>76</v>
      </c>
      <c r="BV35" s="58" t="s">
        <v>77</v>
      </c>
      <c r="BW35" s="58" t="s">
        <v>78</v>
      </c>
      <c r="BX35" s="58" t="s">
        <v>79</v>
      </c>
      <c r="BY35" s="58" t="s">
        <v>80</v>
      </c>
      <c r="BZ35" s="58" t="s">
        <v>81</v>
      </c>
      <c r="CA35" s="58" t="s">
        <v>82</v>
      </c>
      <c r="CB35" s="58" t="s">
        <v>83</v>
      </c>
      <c r="CC35" s="58" t="s">
        <v>84</v>
      </c>
      <c r="CD35" s="58" t="s">
        <v>85</v>
      </c>
      <c r="CE35" s="58" t="s">
        <v>86</v>
      </c>
      <c r="CF35" s="58" t="s">
        <v>87</v>
      </c>
      <c r="CG35" s="58" t="s">
        <v>88</v>
      </c>
      <c r="CH35" s="58" t="s">
        <v>89</v>
      </c>
      <c r="CI35" s="58" t="s">
        <v>90</v>
      </c>
      <c r="CJ35" s="58" t="s">
        <v>91</v>
      </c>
      <c r="CK35" s="58" t="s">
        <v>92</v>
      </c>
      <c r="CL35" s="58" t="s">
        <v>93</v>
      </c>
      <c r="CM35" s="58" t="s">
        <v>94</v>
      </c>
      <c r="CN35" s="58" t="s">
        <v>95</v>
      </c>
      <c r="CO35" s="58" t="s">
        <v>96</v>
      </c>
      <c r="CP35" s="59" t="s">
        <v>97</v>
      </c>
    </row>
    <row r="36" spans="2:94" ht="15" x14ac:dyDescent="0.2">
      <c r="B36" s="165" t="s">
        <v>113</v>
      </c>
      <c r="C36" s="63" t="s">
        <v>206</v>
      </c>
      <c r="D36" s="26" t="s">
        <v>205</v>
      </c>
      <c r="E36" s="19" t="s">
        <v>101</v>
      </c>
      <c r="F36" s="20" t="s">
        <v>114</v>
      </c>
      <c r="G36" s="20"/>
      <c r="H36" s="19" t="s">
        <v>108</v>
      </c>
      <c r="I36" s="61"/>
      <c r="J36" s="62"/>
      <c r="K36" s="21"/>
      <c r="L36" s="22"/>
      <c r="M36" s="22"/>
      <c r="N36" s="23"/>
      <c r="O36" s="121"/>
      <c r="P36" s="121"/>
      <c r="Q36" s="121"/>
      <c r="R36" s="121"/>
      <c r="S36" s="121"/>
      <c r="T36" s="121"/>
      <c r="U36" s="121"/>
      <c r="V36" s="121"/>
      <c r="W36" s="121"/>
      <c r="X36" s="121"/>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4"/>
    </row>
    <row r="37" spans="2:94" ht="15" x14ac:dyDescent="0.2">
      <c r="B37" s="173"/>
      <c r="C37" s="63"/>
      <c r="D37" s="26"/>
      <c r="E37" s="26" t="s">
        <v>101</v>
      </c>
      <c r="F37" s="28" t="s">
        <v>114</v>
      </c>
      <c r="G37" s="28"/>
      <c r="H37" s="26" t="s">
        <v>115</v>
      </c>
      <c r="I37" s="64"/>
      <c r="J37" s="65"/>
      <c r="K37" s="29"/>
      <c r="L37" s="30"/>
      <c r="M37" s="30"/>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2"/>
    </row>
    <row r="38" spans="2:94" ht="15" x14ac:dyDescent="0.2">
      <c r="B38" s="173"/>
      <c r="C38" s="63"/>
      <c r="D38" s="26"/>
      <c r="E38" s="26" t="s">
        <v>106</v>
      </c>
      <c r="F38" s="26" t="s">
        <v>116</v>
      </c>
      <c r="G38" s="26"/>
      <c r="H38" s="26" t="s">
        <v>108</v>
      </c>
      <c r="I38" s="66"/>
      <c r="J38" s="65"/>
      <c r="K38" s="29"/>
      <c r="L38" s="30"/>
      <c r="M38" s="30"/>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2"/>
    </row>
    <row r="39" spans="2:94" ht="15" x14ac:dyDescent="0.2">
      <c r="B39" s="173"/>
      <c r="C39" s="63"/>
      <c r="D39" s="26"/>
      <c r="E39" s="26" t="s">
        <v>106</v>
      </c>
      <c r="F39" s="26" t="s">
        <v>117</v>
      </c>
      <c r="G39" s="26"/>
      <c r="H39" s="26" t="s">
        <v>108</v>
      </c>
      <c r="I39" s="66"/>
      <c r="J39" s="65"/>
      <c r="K39" s="29"/>
      <c r="L39" s="30"/>
      <c r="M39" s="30"/>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2"/>
    </row>
    <row r="40" spans="2:94" ht="15" x14ac:dyDescent="0.2">
      <c r="B40" s="173"/>
      <c r="C40" s="63"/>
      <c r="D40" s="26"/>
      <c r="E40" s="26" t="s">
        <v>106</v>
      </c>
      <c r="F40" s="26" t="s">
        <v>118</v>
      </c>
      <c r="G40" s="26"/>
      <c r="H40" s="26" t="s">
        <v>108</v>
      </c>
      <c r="I40" s="66"/>
      <c r="J40" s="65"/>
      <c r="K40" s="29"/>
      <c r="L40" s="30"/>
      <c r="M40" s="30"/>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2"/>
    </row>
    <row r="41" spans="2:94" ht="15" x14ac:dyDescent="0.2">
      <c r="B41" s="173"/>
      <c r="C41" s="63"/>
      <c r="D41" s="26"/>
      <c r="E41" s="26" t="s">
        <v>106</v>
      </c>
      <c r="F41" s="26" t="s">
        <v>119</v>
      </c>
      <c r="G41" s="26"/>
      <c r="H41" s="26" t="s">
        <v>108</v>
      </c>
      <c r="I41" s="64"/>
      <c r="J41" s="65"/>
      <c r="K41" s="29"/>
      <c r="L41" s="30"/>
      <c r="M41" s="30"/>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2"/>
    </row>
    <row r="42" spans="2:94" ht="15" x14ac:dyDescent="0.2">
      <c r="B42" s="173"/>
      <c r="C42" s="63"/>
      <c r="D42" s="26"/>
      <c r="E42" s="26" t="s">
        <v>106</v>
      </c>
      <c r="F42" s="26" t="s">
        <v>120</v>
      </c>
      <c r="G42" s="26"/>
      <c r="H42" s="26" t="s">
        <v>108</v>
      </c>
      <c r="I42" s="66"/>
      <c r="J42" s="65"/>
      <c r="K42" s="29"/>
      <c r="L42" s="30"/>
      <c r="M42" s="30"/>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2"/>
    </row>
    <row r="43" spans="2:94" ht="15" x14ac:dyDescent="0.2">
      <c r="B43" s="173"/>
      <c r="C43" s="63"/>
      <c r="D43" s="26"/>
      <c r="E43" s="26" t="s">
        <v>106</v>
      </c>
      <c r="F43" s="26" t="s">
        <v>121</v>
      </c>
      <c r="G43" s="26"/>
      <c r="H43" s="26" t="s">
        <v>108</v>
      </c>
      <c r="I43" s="64"/>
      <c r="J43" s="67"/>
      <c r="K43" s="29"/>
      <c r="L43" s="30"/>
      <c r="M43" s="30"/>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2"/>
    </row>
    <row r="44" spans="2:94" ht="15.75" thickBot="1" x14ac:dyDescent="0.25">
      <c r="B44" s="173"/>
      <c r="C44" s="63"/>
      <c r="D44" s="26"/>
      <c r="E44" s="26" t="s">
        <v>106</v>
      </c>
      <c r="F44" s="26" t="s">
        <v>122</v>
      </c>
      <c r="G44" s="26"/>
      <c r="H44" s="26" t="s">
        <v>108</v>
      </c>
      <c r="I44" s="66"/>
      <c r="J44" s="67"/>
      <c r="K44" s="29"/>
      <c r="L44" s="30"/>
      <c r="M44" s="30"/>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2"/>
    </row>
    <row r="45" spans="2:94" ht="15" x14ac:dyDescent="0.2">
      <c r="B45" s="173"/>
      <c r="C45" s="63" t="s">
        <v>206</v>
      </c>
      <c r="D45" s="26" t="s">
        <v>205</v>
      </c>
      <c r="E45" s="26" t="s">
        <v>106</v>
      </c>
      <c r="F45" s="26" t="s">
        <v>124</v>
      </c>
      <c r="G45" s="26"/>
      <c r="H45" s="26" t="s">
        <v>108</v>
      </c>
      <c r="I45" s="66"/>
      <c r="J45" s="67"/>
      <c r="K45" s="29"/>
      <c r="L45" s="30"/>
      <c r="M45" s="30"/>
      <c r="N45" s="31"/>
      <c r="O45" s="120"/>
      <c r="P45" s="120"/>
      <c r="Q45" s="120"/>
      <c r="R45" s="120"/>
      <c r="S45" s="120"/>
      <c r="T45" s="121"/>
      <c r="U45" s="121"/>
      <c r="V45" s="121"/>
      <c r="W45" s="121"/>
      <c r="X45" s="12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2"/>
    </row>
    <row r="46" spans="2:94" ht="15" x14ac:dyDescent="0.2">
      <c r="B46" s="173"/>
      <c r="C46" s="63"/>
      <c r="D46" s="26"/>
      <c r="E46" s="26" t="s">
        <v>106</v>
      </c>
      <c r="F46" s="26" t="s">
        <v>124</v>
      </c>
      <c r="G46" s="26"/>
      <c r="H46" s="26" t="s">
        <v>108</v>
      </c>
      <c r="I46" s="66"/>
      <c r="J46" s="67"/>
      <c r="K46" s="29"/>
      <c r="L46" s="30"/>
      <c r="M46" s="30"/>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2"/>
    </row>
    <row r="47" spans="2:94" ht="15" x14ac:dyDescent="0.2">
      <c r="B47" s="173"/>
      <c r="C47" s="63"/>
      <c r="D47" s="26"/>
      <c r="E47" s="26" t="s">
        <v>106</v>
      </c>
      <c r="F47" s="26" t="s">
        <v>124</v>
      </c>
      <c r="G47" s="26"/>
      <c r="H47" s="26" t="s">
        <v>108</v>
      </c>
      <c r="I47" s="66"/>
      <c r="J47" s="67"/>
      <c r="K47" s="29"/>
      <c r="L47" s="30"/>
      <c r="M47" s="30"/>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2"/>
    </row>
    <row r="48" spans="2:94" ht="15" x14ac:dyDescent="0.2">
      <c r="B48" s="173"/>
      <c r="C48" s="63"/>
      <c r="D48" s="26"/>
      <c r="E48" s="26" t="s">
        <v>106</v>
      </c>
      <c r="F48" s="26" t="s">
        <v>124</v>
      </c>
      <c r="G48" s="26"/>
      <c r="H48" s="26" t="s">
        <v>108</v>
      </c>
      <c r="I48" s="66"/>
      <c r="J48" s="67"/>
      <c r="K48" s="29"/>
      <c r="L48" s="30"/>
      <c r="M48" s="30"/>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2"/>
    </row>
    <row r="49" spans="2:94" ht="15" x14ac:dyDescent="0.2">
      <c r="B49" s="173"/>
      <c r="C49" s="63"/>
      <c r="D49" s="26"/>
      <c r="E49" s="26" t="s">
        <v>106</v>
      </c>
      <c r="F49" s="26" t="s">
        <v>124</v>
      </c>
      <c r="G49" s="26"/>
      <c r="H49" s="26" t="s">
        <v>108</v>
      </c>
      <c r="I49" s="66"/>
      <c r="J49" s="67"/>
      <c r="K49" s="29"/>
      <c r="L49" s="30"/>
      <c r="M49" s="30"/>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2"/>
    </row>
    <row r="50" spans="2:94" x14ac:dyDescent="0.2">
      <c r="B50" s="173"/>
      <c r="C50" s="63"/>
      <c r="D50" s="26"/>
      <c r="E50" s="26" t="s">
        <v>106</v>
      </c>
      <c r="F50" s="26" t="s">
        <v>125</v>
      </c>
      <c r="G50" s="26"/>
      <c r="H50" s="26" t="s">
        <v>108</v>
      </c>
      <c r="I50" s="68"/>
      <c r="J50" s="30"/>
      <c r="K50" s="30"/>
      <c r="L50" s="30"/>
      <c r="M50" s="30"/>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2"/>
    </row>
    <row r="51" spans="2:94" x14ac:dyDescent="0.2">
      <c r="B51" s="173"/>
      <c r="C51" s="63"/>
      <c r="D51" s="26"/>
      <c r="E51" s="26" t="s">
        <v>106</v>
      </c>
      <c r="F51" s="26" t="s">
        <v>126</v>
      </c>
      <c r="G51" s="26"/>
      <c r="H51" s="26" t="s">
        <v>108</v>
      </c>
      <c r="I51" s="68"/>
      <c r="J51" s="30"/>
      <c r="K51" s="30"/>
      <c r="L51" s="30"/>
      <c r="M51" s="30"/>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2"/>
    </row>
    <row r="52" spans="2:94" x14ac:dyDescent="0.2">
      <c r="B52" s="173"/>
      <c r="C52" s="63"/>
      <c r="D52" s="26"/>
      <c r="E52" s="26" t="s">
        <v>106</v>
      </c>
      <c r="F52" s="26" t="s">
        <v>127</v>
      </c>
      <c r="G52" s="26"/>
      <c r="H52" s="26" t="s">
        <v>108</v>
      </c>
      <c r="I52" s="68"/>
      <c r="J52" s="30"/>
      <c r="K52" s="30"/>
      <c r="L52" s="30"/>
      <c r="M52" s="30"/>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2"/>
    </row>
    <row r="53" spans="2:94" x14ac:dyDescent="0.2">
      <c r="B53" s="173"/>
      <c r="C53" s="63"/>
      <c r="D53" s="26"/>
      <c r="E53" s="26" t="s">
        <v>106</v>
      </c>
      <c r="F53" s="26" t="s">
        <v>128</v>
      </c>
      <c r="G53" s="26"/>
      <c r="H53" s="26" t="s">
        <v>108</v>
      </c>
      <c r="I53" s="68"/>
      <c r="J53" s="30"/>
      <c r="K53" s="30"/>
      <c r="L53" s="30"/>
      <c r="M53" s="30"/>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2"/>
    </row>
    <row r="54" spans="2:94" ht="28.5" x14ac:dyDescent="0.2">
      <c r="B54" s="173"/>
      <c r="C54" s="63"/>
      <c r="D54" s="26"/>
      <c r="E54" s="26" t="s">
        <v>106</v>
      </c>
      <c r="F54" s="26" t="s">
        <v>129</v>
      </c>
      <c r="G54" s="26"/>
      <c r="H54" s="26" t="s">
        <v>108</v>
      </c>
      <c r="I54" s="68"/>
      <c r="J54" s="30"/>
      <c r="K54" s="30"/>
      <c r="L54" s="30"/>
      <c r="M54" s="30"/>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2"/>
    </row>
    <row r="55" spans="2:94" x14ac:dyDescent="0.2">
      <c r="B55" s="173"/>
      <c r="C55" s="63"/>
      <c r="D55" s="26"/>
      <c r="E55" s="26" t="s">
        <v>106</v>
      </c>
      <c r="F55" s="26" t="s">
        <v>130</v>
      </c>
      <c r="G55" s="26"/>
      <c r="H55" s="26" t="s">
        <v>108</v>
      </c>
      <c r="I55" s="68"/>
      <c r="J55" s="30"/>
      <c r="K55" s="30"/>
      <c r="L55" s="30"/>
      <c r="M55" s="30"/>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2"/>
    </row>
    <row r="56" spans="2:94" x14ac:dyDescent="0.2">
      <c r="B56" s="173"/>
      <c r="C56" s="63"/>
      <c r="D56" s="26"/>
      <c r="E56" s="26" t="s">
        <v>106</v>
      </c>
      <c r="F56" s="26" t="s">
        <v>131</v>
      </c>
      <c r="G56" s="26"/>
      <c r="H56" s="26" t="s">
        <v>108</v>
      </c>
      <c r="I56" s="68"/>
      <c r="J56" s="30"/>
      <c r="K56" s="30"/>
      <c r="L56" s="30"/>
      <c r="M56" s="30"/>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2"/>
    </row>
    <row r="57" spans="2:94" x14ac:dyDescent="0.2">
      <c r="B57" s="173"/>
      <c r="C57" s="63"/>
      <c r="D57" s="26"/>
      <c r="E57" s="26" t="s">
        <v>106</v>
      </c>
      <c r="F57" s="26" t="s">
        <v>132</v>
      </c>
      <c r="G57" s="26"/>
      <c r="H57" s="26" t="s">
        <v>108</v>
      </c>
      <c r="I57" s="68"/>
      <c r="J57" s="30"/>
      <c r="K57" s="30"/>
      <c r="L57" s="30"/>
      <c r="M57" s="30"/>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2"/>
    </row>
    <row r="58" spans="2:94" x14ac:dyDescent="0.2">
      <c r="B58" s="173"/>
      <c r="C58" s="63"/>
      <c r="D58" s="26"/>
      <c r="E58" s="26" t="s">
        <v>106</v>
      </c>
      <c r="F58" s="26" t="s">
        <v>133</v>
      </c>
      <c r="G58" s="26"/>
      <c r="H58" s="26" t="s">
        <v>108</v>
      </c>
      <c r="I58" s="68"/>
      <c r="J58" s="30"/>
      <c r="K58" s="30"/>
      <c r="L58" s="30"/>
      <c r="M58" s="30"/>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2"/>
    </row>
    <row r="59" spans="2:94" x14ac:dyDescent="0.2">
      <c r="B59" s="173"/>
      <c r="C59" s="63"/>
      <c r="D59" s="26"/>
      <c r="E59" s="26" t="s">
        <v>106</v>
      </c>
      <c r="F59" s="26" t="s">
        <v>134</v>
      </c>
      <c r="G59" s="26"/>
      <c r="H59" s="26" t="s">
        <v>108</v>
      </c>
      <c r="I59" s="68"/>
      <c r="J59" s="30"/>
      <c r="K59" s="30"/>
      <c r="L59" s="30"/>
      <c r="M59" s="30"/>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2"/>
    </row>
    <row r="60" spans="2:94" x14ac:dyDescent="0.2">
      <c r="B60" s="173"/>
      <c r="C60" s="63"/>
      <c r="D60" s="26"/>
      <c r="E60" s="26" t="s">
        <v>106</v>
      </c>
      <c r="F60" s="26" t="s">
        <v>135</v>
      </c>
      <c r="G60" s="26"/>
      <c r="H60" s="26" t="s">
        <v>108</v>
      </c>
      <c r="I60" s="68"/>
      <c r="J60" s="30"/>
      <c r="K60" s="30"/>
      <c r="L60" s="30"/>
      <c r="M60" s="30"/>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2"/>
    </row>
    <row r="61" spans="2:94" x14ac:dyDescent="0.2">
      <c r="B61" s="173"/>
      <c r="C61" s="63"/>
      <c r="D61" s="26"/>
      <c r="E61" s="26" t="s">
        <v>106</v>
      </c>
      <c r="F61" s="26" t="s">
        <v>136</v>
      </c>
      <c r="G61" s="26"/>
      <c r="H61" s="26" t="s">
        <v>108</v>
      </c>
      <c r="I61" s="68"/>
      <c r="J61" s="30"/>
      <c r="K61" s="30"/>
      <c r="L61" s="30"/>
      <c r="M61" s="30"/>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2"/>
    </row>
    <row r="62" spans="2:94" x14ac:dyDescent="0.2">
      <c r="B62" s="173"/>
      <c r="C62" s="63"/>
      <c r="D62" s="26"/>
      <c r="E62" s="26" t="s">
        <v>106</v>
      </c>
      <c r="F62" s="26" t="s">
        <v>137</v>
      </c>
      <c r="G62" s="26"/>
      <c r="H62" s="26" t="s">
        <v>108</v>
      </c>
      <c r="I62" s="68"/>
      <c r="J62" s="30"/>
      <c r="K62" s="30"/>
      <c r="L62" s="30"/>
      <c r="M62" s="30"/>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2"/>
    </row>
    <row r="63" spans="2:94" x14ac:dyDescent="0.2">
      <c r="B63" s="173"/>
      <c r="C63" s="63"/>
      <c r="D63" s="26"/>
      <c r="E63" s="26" t="s">
        <v>106</v>
      </c>
      <c r="F63" s="26" t="s">
        <v>138</v>
      </c>
      <c r="G63" s="26"/>
      <c r="H63" s="26" t="s">
        <v>108</v>
      </c>
      <c r="I63" s="68"/>
      <c r="J63" s="30"/>
      <c r="K63" s="30"/>
      <c r="L63" s="30"/>
      <c r="M63" s="30"/>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2"/>
    </row>
    <row r="64" spans="2:94" x14ac:dyDescent="0.2">
      <c r="B64" s="173"/>
      <c r="C64" s="63"/>
      <c r="D64" s="26"/>
      <c r="E64" s="26" t="s">
        <v>106</v>
      </c>
      <c r="F64" s="26" t="s">
        <v>139</v>
      </c>
      <c r="G64" s="26"/>
      <c r="H64" s="26" t="s">
        <v>108</v>
      </c>
      <c r="I64" s="68"/>
      <c r="J64" s="30"/>
      <c r="K64" s="30"/>
      <c r="L64" s="30"/>
      <c r="M64" s="30"/>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2"/>
    </row>
    <row r="65" spans="2:94" x14ac:dyDescent="0.2">
      <c r="B65" s="173"/>
      <c r="C65" s="63"/>
      <c r="D65" s="26"/>
      <c r="E65" s="26" t="s">
        <v>106</v>
      </c>
      <c r="F65" s="26" t="s">
        <v>140</v>
      </c>
      <c r="G65" s="26"/>
      <c r="H65" s="26" t="s">
        <v>108</v>
      </c>
      <c r="I65" s="68"/>
      <c r="J65" s="30"/>
      <c r="K65" s="30"/>
      <c r="L65" s="30"/>
      <c r="M65" s="30"/>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2"/>
    </row>
    <row r="66" spans="2:94" x14ac:dyDescent="0.2">
      <c r="B66" s="173"/>
      <c r="C66" s="63"/>
      <c r="D66" s="26"/>
      <c r="E66" s="26" t="s">
        <v>106</v>
      </c>
      <c r="F66" s="26" t="s">
        <v>141</v>
      </c>
      <c r="G66" s="26"/>
      <c r="H66" s="26" t="s">
        <v>108</v>
      </c>
      <c r="I66" s="68"/>
      <c r="J66" s="30"/>
      <c r="K66" s="30"/>
      <c r="L66" s="30"/>
      <c r="M66" s="30"/>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2"/>
    </row>
    <row r="67" spans="2:94" x14ac:dyDescent="0.2">
      <c r="B67" s="173"/>
      <c r="C67" s="63"/>
      <c r="D67" s="26"/>
      <c r="E67" s="26" t="s">
        <v>106</v>
      </c>
      <c r="F67" s="26" t="s">
        <v>142</v>
      </c>
      <c r="G67" s="26"/>
      <c r="H67" s="26" t="s">
        <v>108</v>
      </c>
      <c r="I67" s="68"/>
      <c r="J67" s="30"/>
      <c r="K67" s="30"/>
      <c r="L67" s="30"/>
      <c r="M67" s="30"/>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2"/>
    </row>
    <row r="68" spans="2:94" x14ac:dyDescent="0.2">
      <c r="B68" s="173"/>
      <c r="C68" s="63"/>
      <c r="D68" s="26"/>
      <c r="E68" s="26" t="s">
        <v>106</v>
      </c>
      <c r="F68" s="26" t="s">
        <v>143</v>
      </c>
      <c r="G68" s="26"/>
      <c r="H68" s="26" t="s">
        <v>108</v>
      </c>
      <c r="I68" s="30"/>
      <c r="J68" s="30"/>
      <c r="K68" s="30"/>
      <c r="L68" s="30"/>
      <c r="M68" s="30"/>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2"/>
    </row>
    <row r="69" spans="2:94" x14ac:dyDescent="0.2">
      <c r="B69" s="173"/>
      <c r="C69" s="63"/>
      <c r="D69" s="26"/>
      <c r="E69" s="26" t="s">
        <v>106</v>
      </c>
      <c r="F69" s="26" t="s">
        <v>144</v>
      </c>
      <c r="G69" s="26"/>
      <c r="H69" s="26" t="s">
        <v>108</v>
      </c>
      <c r="I69" s="30"/>
      <c r="J69" s="30"/>
      <c r="K69" s="30"/>
      <c r="L69" s="30"/>
      <c r="M69" s="30"/>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2"/>
    </row>
    <row r="70" spans="2:94" x14ac:dyDescent="0.2">
      <c r="B70" s="173"/>
      <c r="C70" s="63"/>
      <c r="D70" s="26"/>
      <c r="E70" s="26" t="s">
        <v>106</v>
      </c>
      <c r="F70" s="26" t="s">
        <v>145</v>
      </c>
      <c r="G70" s="26"/>
      <c r="H70" s="26" t="s">
        <v>108</v>
      </c>
      <c r="I70" s="30"/>
      <c r="J70" s="30"/>
      <c r="K70" s="30"/>
      <c r="L70" s="30"/>
      <c r="M70" s="30"/>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2"/>
    </row>
    <row r="71" spans="2:94" x14ac:dyDescent="0.2">
      <c r="B71" s="173"/>
      <c r="C71" s="63"/>
      <c r="D71" s="26"/>
      <c r="E71" s="26" t="s">
        <v>106</v>
      </c>
      <c r="F71" s="26" t="s">
        <v>146</v>
      </c>
      <c r="G71" s="26"/>
      <c r="H71" s="26" t="s">
        <v>108</v>
      </c>
      <c r="I71" s="30"/>
      <c r="J71" s="30"/>
      <c r="K71" s="30"/>
      <c r="L71" s="30"/>
      <c r="M71" s="30"/>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2"/>
    </row>
    <row r="72" spans="2:94" x14ac:dyDescent="0.2">
      <c r="B72" s="173"/>
      <c r="C72" s="63"/>
      <c r="D72" s="26"/>
      <c r="E72" s="26" t="s">
        <v>106</v>
      </c>
      <c r="F72" s="26" t="s">
        <v>147</v>
      </c>
      <c r="G72" s="26"/>
      <c r="H72" s="26" t="s">
        <v>108</v>
      </c>
      <c r="I72" s="30"/>
      <c r="J72" s="30"/>
      <c r="K72" s="30"/>
      <c r="L72" s="30"/>
      <c r="M72" s="30"/>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J72" s="31"/>
      <c r="CK72" s="31"/>
      <c r="CL72" s="31"/>
      <c r="CM72" s="31"/>
      <c r="CN72" s="31"/>
      <c r="CO72" s="31"/>
      <c r="CP72" s="32"/>
    </row>
    <row r="73" spans="2:94" x14ac:dyDescent="0.2">
      <c r="B73" s="173"/>
      <c r="C73" s="63"/>
      <c r="D73" s="26"/>
      <c r="E73" s="26" t="s">
        <v>106</v>
      </c>
      <c r="F73" s="26" t="s">
        <v>148</v>
      </c>
      <c r="G73" s="26"/>
      <c r="H73" s="26" t="s">
        <v>108</v>
      </c>
      <c r="I73" s="30"/>
      <c r="J73" s="30"/>
      <c r="K73" s="30"/>
      <c r="L73" s="30"/>
      <c r="M73" s="30"/>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c r="CO73" s="31"/>
      <c r="CP73" s="32"/>
    </row>
    <row r="74" spans="2:94" x14ac:dyDescent="0.2">
      <c r="B74" s="173"/>
      <c r="C74" s="63"/>
      <c r="D74" s="26"/>
      <c r="E74" s="26" t="s">
        <v>149</v>
      </c>
      <c r="F74" s="26"/>
      <c r="G74" s="26"/>
      <c r="H74" s="26"/>
      <c r="I74" s="30"/>
      <c r="J74" s="30"/>
      <c r="K74" s="30"/>
      <c r="L74" s="30"/>
      <c r="M74" s="30"/>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c r="CC74" s="31"/>
      <c r="CD74" s="31"/>
      <c r="CE74" s="31"/>
      <c r="CF74" s="31"/>
      <c r="CG74" s="31"/>
      <c r="CH74" s="31"/>
      <c r="CI74" s="31"/>
      <c r="CJ74" s="31"/>
      <c r="CK74" s="31"/>
      <c r="CL74" s="31"/>
      <c r="CM74" s="31"/>
      <c r="CN74" s="31"/>
      <c r="CO74" s="31"/>
      <c r="CP74" s="32"/>
    </row>
    <row r="75" spans="2:94" x14ac:dyDescent="0.2">
      <c r="B75" s="173"/>
      <c r="C75" s="69"/>
      <c r="D75" s="31"/>
      <c r="E75" s="26" t="s">
        <v>150</v>
      </c>
      <c r="F75" s="26"/>
      <c r="G75" s="31"/>
      <c r="H75" s="31"/>
      <c r="I75" s="30"/>
      <c r="J75" s="30"/>
      <c r="K75" s="30"/>
      <c r="L75" s="30"/>
      <c r="M75" s="30"/>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J75" s="31"/>
      <c r="CK75" s="31"/>
      <c r="CL75" s="31"/>
      <c r="CM75" s="31"/>
      <c r="CN75" s="31"/>
      <c r="CO75" s="31"/>
      <c r="CP75" s="32"/>
    </row>
    <row r="76" spans="2:94" ht="15" thickBot="1" x14ac:dyDescent="0.25">
      <c r="B76" s="174"/>
      <c r="C76" s="70"/>
      <c r="D76" s="71"/>
      <c r="E76" s="72" t="s">
        <v>151</v>
      </c>
      <c r="F76" s="72"/>
      <c r="G76" s="71"/>
      <c r="H76" s="71"/>
      <c r="I76" s="73"/>
      <c r="J76" s="73"/>
      <c r="K76" s="73"/>
      <c r="L76" s="73"/>
      <c r="M76" s="73"/>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c r="BM76" s="71"/>
      <c r="BN76" s="71"/>
      <c r="BO76" s="71"/>
      <c r="BP76" s="71"/>
      <c r="BQ76" s="71"/>
      <c r="BR76" s="71"/>
      <c r="BS76" s="71"/>
      <c r="BT76" s="71"/>
      <c r="BU76" s="71"/>
      <c r="BV76" s="71"/>
      <c r="BW76" s="71"/>
      <c r="BX76" s="71"/>
      <c r="BY76" s="71"/>
      <c r="BZ76" s="71"/>
      <c r="CA76" s="71"/>
      <c r="CB76" s="71"/>
      <c r="CC76" s="71"/>
      <c r="CD76" s="71"/>
      <c r="CE76" s="71"/>
      <c r="CF76" s="71"/>
      <c r="CG76" s="71"/>
      <c r="CH76" s="71"/>
      <c r="CI76" s="71"/>
      <c r="CJ76" s="71"/>
      <c r="CK76" s="71"/>
      <c r="CL76" s="71"/>
      <c r="CM76" s="71"/>
      <c r="CN76" s="71"/>
      <c r="CO76" s="71"/>
      <c r="CP76" s="42"/>
    </row>
    <row r="78" spans="2:94" ht="15" thickBot="1" x14ac:dyDescent="0.25"/>
    <row r="79" spans="2:94" ht="15" thickBot="1" x14ac:dyDescent="0.25">
      <c r="B79" s="74" t="s">
        <v>1</v>
      </c>
      <c r="C79" s="4" t="str">
        <f>'[1]TITLE PAGE'!$D$18</f>
        <v>Essex and Suffolk Water</v>
      </c>
      <c r="D79" s="74" t="s">
        <v>2</v>
      </c>
      <c r="E79" s="75"/>
    </row>
    <row r="80" spans="2:94" ht="15" thickBot="1" x14ac:dyDescent="0.25">
      <c r="B80" s="9"/>
      <c r="C80" s="9"/>
      <c r="D80" s="9"/>
      <c r="E80" s="9"/>
    </row>
    <row r="81" spans="2:13" ht="15.75" thickBot="1" x14ac:dyDescent="0.25">
      <c r="B81" s="163" t="s">
        <v>152</v>
      </c>
      <c r="C81" s="164"/>
      <c r="D81" s="76" t="s">
        <v>153</v>
      </c>
      <c r="E81" s="76" t="s">
        <v>153</v>
      </c>
      <c r="F81" s="77"/>
      <c r="G81" s="77"/>
      <c r="H81" s="77"/>
      <c r="I81" s="77"/>
      <c r="J81" s="77"/>
      <c r="K81" s="77"/>
      <c r="L81" s="78"/>
      <c r="M81" s="77"/>
    </row>
    <row r="82" spans="2:13" x14ac:dyDescent="0.2">
      <c r="B82" s="79" t="s">
        <v>154</v>
      </c>
      <c r="C82" s="80"/>
      <c r="D82" s="81"/>
      <c r="E82" s="35"/>
      <c r="F82" s="77"/>
      <c r="G82" s="77"/>
      <c r="H82" s="77"/>
      <c r="I82" s="77"/>
      <c r="J82" s="77"/>
      <c r="K82" s="77"/>
      <c r="L82" s="78"/>
      <c r="M82" s="77"/>
    </row>
    <row r="83" spans="2:13" x14ac:dyDescent="0.2">
      <c r="B83" s="82" t="s">
        <v>155</v>
      </c>
      <c r="C83" s="77" t="s">
        <v>156</v>
      </c>
      <c r="D83" s="83">
        <f>3.5%</f>
        <v>3.5000000000000003E-2</v>
      </c>
      <c r="E83" s="35"/>
      <c r="F83" s="77"/>
      <c r="G83" s="77"/>
      <c r="H83" s="77"/>
      <c r="I83" s="77"/>
      <c r="J83" s="77"/>
      <c r="K83" s="77"/>
      <c r="L83" s="78"/>
      <c r="M83" s="77"/>
    </row>
    <row r="84" spans="2:13" x14ac:dyDescent="0.2">
      <c r="B84" s="82" t="s">
        <v>157</v>
      </c>
      <c r="C84" s="77" t="s">
        <v>158</v>
      </c>
      <c r="D84" s="83">
        <v>2.92E-2</v>
      </c>
      <c r="E84" s="35"/>
      <c r="F84" s="77"/>
      <c r="G84" s="77"/>
      <c r="H84" s="77"/>
      <c r="I84" s="77"/>
      <c r="J84" s="77"/>
      <c r="K84" s="77"/>
      <c r="L84" s="78"/>
      <c r="M84" s="77"/>
    </row>
    <row r="85" spans="2:13" x14ac:dyDescent="0.2">
      <c r="B85" s="82" t="s">
        <v>159</v>
      </c>
      <c r="C85" s="77" t="s">
        <v>160</v>
      </c>
      <c r="D85" s="84">
        <v>5</v>
      </c>
      <c r="E85" s="35"/>
      <c r="F85" s="77"/>
      <c r="G85" s="77"/>
      <c r="H85" s="77"/>
      <c r="I85" s="77"/>
      <c r="J85" s="77"/>
      <c r="K85" s="77"/>
      <c r="L85" s="78"/>
      <c r="M85" s="77"/>
    </row>
    <row r="86" spans="2:13" x14ac:dyDescent="0.2">
      <c r="B86" s="82" t="s">
        <v>161</v>
      </c>
      <c r="C86" s="77" t="s">
        <v>162</v>
      </c>
      <c r="D86" s="85">
        <v>1000</v>
      </c>
      <c r="E86" s="35"/>
      <c r="F86" s="77"/>
      <c r="G86" s="77"/>
      <c r="H86" s="77"/>
      <c r="I86" s="77"/>
      <c r="J86" s="77"/>
      <c r="K86" s="77"/>
      <c r="L86" s="78"/>
      <c r="M86" s="77"/>
    </row>
    <row r="87" spans="2:13" x14ac:dyDescent="0.2">
      <c r="B87" s="86" t="s">
        <v>163</v>
      </c>
      <c r="C87" s="87" t="s">
        <v>164</v>
      </c>
      <c r="D87" s="88">
        <f>1/D85</f>
        <v>0.2</v>
      </c>
      <c r="E87" s="35"/>
      <c r="F87" s="77"/>
      <c r="G87" s="77"/>
      <c r="H87" s="77"/>
      <c r="I87" s="77"/>
      <c r="J87" s="77"/>
      <c r="K87" s="77"/>
      <c r="L87" s="78"/>
      <c r="M87" s="77"/>
    </row>
    <row r="88" spans="2:13" x14ac:dyDescent="0.2">
      <c r="B88" s="78"/>
      <c r="C88" s="77"/>
      <c r="D88" s="77"/>
      <c r="E88" s="77"/>
      <c r="F88" s="77"/>
      <c r="G88" s="77"/>
      <c r="H88" s="77"/>
      <c r="I88" s="77"/>
      <c r="J88" s="77"/>
      <c r="K88" s="77"/>
      <c r="L88" s="78"/>
      <c r="M88" s="77"/>
    </row>
    <row r="89" spans="2:13" ht="15" thickBot="1" x14ac:dyDescent="0.25">
      <c r="B89" s="78"/>
      <c r="C89" s="77"/>
      <c r="D89" s="77"/>
      <c r="E89" s="89">
        <v>1</v>
      </c>
      <c r="F89" s="89">
        <v>2</v>
      </c>
      <c r="G89" s="89">
        <v>3</v>
      </c>
      <c r="H89" s="89">
        <v>4</v>
      </c>
      <c r="I89" s="89">
        <v>5</v>
      </c>
      <c r="K89" s="77"/>
      <c r="L89" s="78"/>
      <c r="M89" s="77"/>
    </row>
    <row r="90" spans="2:13" x14ac:dyDescent="0.2">
      <c r="B90" s="90"/>
      <c r="C90" s="91"/>
      <c r="D90" s="91"/>
      <c r="E90" s="92" t="s">
        <v>165</v>
      </c>
      <c r="F90" s="92" t="s">
        <v>166</v>
      </c>
      <c r="G90" s="92" t="s">
        <v>167</v>
      </c>
      <c r="H90" s="92" t="s">
        <v>168</v>
      </c>
      <c r="I90" s="93" t="s">
        <v>169</v>
      </c>
      <c r="J90" s="77"/>
      <c r="K90" s="153" t="s">
        <v>170</v>
      </c>
      <c r="L90" s="154"/>
      <c r="M90" s="77"/>
    </row>
    <row r="91" spans="2:13" ht="15" thickBot="1" x14ac:dyDescent="0.25">
      <c r="B91" s="94" t="s">
        <v>171</v>
      </c>
      <c r="C91" s="95" t="s">
        <v>105</v>
      </c>
      <c r="D91" s="95"/>
      <c r="E91" s="96">
        <f>1/((1+$D$83)^(E89))</f>
        <v>0.96618357487922713</v>
      </c>
      <c r="F91" s="96">
        <f t="shared" ref="F91:I91" si="15">1/((1+$D$83)^(F89))</f>
        <v>0.93351070036640305</v>
      </c>
      <c r="G91" s="96">
        <f t="shared" si="15"/>
        <v>0.90194270566802237</v>
      </c>
      <c r="H91" s="96">
        <f t="shared" si="15"/>
        <v>0.87144222769857238</v>
      </c>
      <c r="I91" s="96">
        <f t="shared" si="15"/>
        <v>0.84197316685852419</v>
      </c>
      <c r="J91" s="77"/>
      <c r="K91" s="155" t="s">
        <v>172</v>
      </c>
      <c r="L91" s="156"/>
      <c r="M91" s="77"/>
    </row>
    <row r="92" spans="2:13" ht="15" thickBot="1" x14ac:dyDescent="0.25">
      <c r="B92" s="78"/>
      <c r="C92" s="77"/>
      <c r="D92" s="77"/>
      <c r="E92" s="77"/>
      <c r="F92" s="77"/>
      <c r="G92" s="77"/>
      <c r="H92" s="77"/>
      <c r="I92" s="77"/>
      <c r="J92" s="77"/>
      <c r="K92" s="97"/>
      <c r="L92" s="98"/>
      <c r="M92" s="77"/>
    </row>
    <row r="93" spans="2:13" x14ac:dyDescent="0.2">
      <c r="B93" s="99" t="s">
        <v>173</v>
      </c>
      <c r="C93" s="100"/>
      <c r="D93" s="100"/>
      <c r="E93" s="101"/>
      <c r="F93" s="101"/>
      <c r="G93" s="101"/>
      <c r="H93" s="101"/>
      <c r="I93" s="102"/>
      <c r="J93" s="77"/>
      <c r="K93" s="97"/>
      <c r="L93" s="98"/>
      <c r="M93" s="77"/>
    </row>
    <row r="94" spans="2:13" x14ac:dyDescent="0.2">
      <c r="B94" s="103"/>
      <c r="C94" s="104"/>
      <c r="D94" s="105" t="s">
        <v>174</v>
      </c>
      <c r="E94" s="106" t="s">
        <v>165</v>
      </c>
      <c r="F94" s="106" t="s">
        <v>166</v>
      </c>
      <c r="G94" s="106" t="s">
        <v>167</v>
      </c>
      <c r="H94" s="106" t="s">
        <v>168</v>
      </c>
      <c r="I94" s="107" t="s">
        <v>169</v>
      </c>
      <c r="J94" s="77"/>
      <c r="K94" s="97"/>
      <c r="L94" s="98"/>
      <c r="M94" s="77"/>
    </row>
    <row r="95" spans="2:13" x14ac:dyDescent="0.2">
      <c r="B95" s="97" t="s">
        <v>175</v>
      </c>
      <c r="C95" s="77" t="s">
        <v>176</v>
      </c>
      <c r="D95" s="108" t="s">
        <v>177</v>
      </c>
      <c r="E95" s="109">
        <f>D86</f>
        <v>1000</v>
      </c>
      <c r="F95" s="109">
        <f>E97</f>
        <v>800</v>
      </c>
      <c r="G95" s="109">
        <f>F97</f>
        <v>600</v>
      </c>
      <c r="H95" s="109">
        <f>G97</f>
        <v>400</v>
      </c>
      <c r="I95" s="110">
        <f>H97</f>
        <v>200</v>
      </c>
      <c r="J95" s="77"/>
      <c r="K95" s="157" t="s">
        <v>178</v>
      </c>
      <c r="L95" s="158"/>
      <c r="M95" s="77"/>
    </row>
    <row r="96" spans="2:13" x14ac:dyDescent="0.2">
      <c r="B96" s="97" t="s">
        <v>179</v>
      </c>
      <c r="C96" s="77" t="s">
        <v>180</v>
      </c>
      <c r="D96" s="108" t="s">
        <v>177</v>
      </c>
      <c r="E96" s="109">
        <f>$E$95*$D$87</f>
        <v>200</v>
      </c>
      <c r="F96" s="109">
        <f>$E$95*$D$87</f>
        <v>200</v>
      </c>
      <c r="G96" s="109">
        <f>$E$95*$D$87</f>
        <v>200</v>
      </c>
      <c r="H96" s="109">
        <f>$E$95*$D$87</f>
        <v>200</v>
      </c>
      <c r="I96" s="110">
        <f>$E$95*$D$87</f>
        <v>200</v>
      </c>
      <c r="J96" s="77"/>
      <c r="K96" s="159" t="s">
        <v>181</v>
      </c>
      <c r="L96" s="160"/>
      <c r="M96" s="77"/>
    </row>
    <row r="97" spans="2:13" x14ac:dyDescent="0.2">
      <c r="B97" s="97" t="s">
        <v>182</v>
      </c>
      <c r="C97" s="77" t="s">
        <v>183</v>
      </c>
      <c r="D97" s="108" t="s">
        <v>177</v>
      </c>
      <c r="E97" s="109">
        <f>E95-E96</f>
        <v>800</v>
      </c>
      <c r="F97" s="109">
        <f>F95-F96</f>
        <v>600</v>
      </c>
      <c r="G97" s="109">
        <f>G95-G96</f>
        <v>400</v>
      </c>
      <c r="H97" s="109">
        <f>H95-H96</f>
        <v>200</v>
      </c>
      <c r="I97" s="110">
        <f>I95-I96</f>
        <v>0</v>
      </c>
      <c r="J97" s="77"/>
      <c r="K97" s="161" t="s">
        <v>184</v>
      </c>
      <c r="L97" s="162"/>
      <c r="M97" s="77"/>
    </row>
    <row r="98" spans="2:13" x14ac:dyDescent="0.2">
      <c r="B98" s="97" t="s">
        <v>185</v>
      </c>
      <c r="C98" s="77" t="s">
        <v>186</v>
      </c>
      <c r="D98" s="108" t="s">
        <v>177</v>
      </c>
      <c r="E98" s="109">
        <f>AVERAGE(E95,E97)</f>
        <v>900</v>
      </c>
      <c r="F98" s="109">
        <f>AVERAGE(F95,F97)</f>
        <v>700</v>
      </c>
      <c r="G98" s="109">
        <f>AVERAGE(G95,G97)</f>
        <v>500</v>
      </c>
      <c r="H98" s="109">
        <f>AVERAGE(H95,H97)</f>
        <v>300</v>
      </c>
      <c r="I98" s="110">
        <f>AVERAGE(I95,I97)</f>
        <v>100</v>
      </c>
      <c r="J98" s="77"/>
      <c r="K98" s="161" t="s">
        <v>187</v>
      </c>
      <c r="L98" s="162"/>
      <c r="M98" s="77"/>
    </row>
    <row r="99" spans="2:13" x14ac:dyDescent="0.2">
      <c r="B99" s="97" t="s">
        <v>188</v>
      </c>
      <c r="C99" s="77" t="s">
        <v>103</v>
      </c>
      <c r="D99" s="108" t="s">
        <v>177</v>
      </c>
      <c r="E99" s="109">
        <f>(E98*($D$84))+E96</f>
        <v>226.28</v>
      </c>
      <c r="F99" s="109">
        <f>(F98*($D$84))+F96</f>
        <v>220.44</v>
      </c>
      <c r="G99" s="109">
        <f>(G98*($D$84))+G96</f>
        <v>214.6</v>
      </c>
      <c r="H99" s="109">
        <f>(H98*($D$84))+H96</f>
        <v>208.76</v>
      </c>
      <c r="I99" s="110">
        <f>(I98*($D$84))+I96</f>
        <v>202.92</v>
      </c>
      <c r="J99" s="77"/>
      <c r="K99" s="142" t="s">
        <v>189</v>
      </c>
      <c r="L99" s="143"/>
      <c r="M99" s="77"/>
    </row>
    <row r="100" spans="2:13" x14ac:dyDescent="0.2">
      <c r="B100" s="97" t="s">
        <v>190</v>
      </c>
      <c r="C100" s="77" t="s">
        <v>191</v>
      </c>
      <c r="D100" s="108" t="s">
        <v>177</v>
      </c>
      <c r="E100" s="109">
        <f>E99*E91</f>
        <v>218.62801932367151</v>
      </c>
      <c r="F100" s="109">
        <f>F99*F91</f>
        <v>205.78309878876988</v>
      </c>
      <c r="G100" s="109">
        <f>G99*G91</f>
        <v>193.55690463635759</v>
      </c>
      <c r="H100" s="109">
        <f>H99*H91</f>
        <v>181.92227945435397</v>
      </c>
      <c r="I100" s="110">
        <f>I99*I91</f>
        <v>170.85319501893173</v>
      </c>
      <c r="J100" s="77"/>
      <c r="K100" s="142" t="s">
        <v>192</v>
      </c>
      <c r="L100" s="143"/>
      <c r="M100" s="77"/>
    </row>
    <row r="101" spans="2:13" x14ac:dyDescent="0.2">
      <c r="B101" s="97"/>
      <c r="C101" s="77"/>
      <c r="D101" s="108"/>
      <c r="E101" s="109"/>
      <c r="F101" s="109"/>
      <c r="G101" s="109"/>
      <c r="H101" s="109"/>
      <c r="I101" s="110"/>
      <c r="J101" s="77"/>
      <c r="K101" s="97"/>
      <c r="L101" s="98"/>
      <c r="M101" s="77"/>
    </row>
    <row r="102" spans="2:13" x14ac:dyDescent="0.2">
      <c r="B102" s="97" t="s">
        <v>193</v>
      </c>
      <c r="C102" s="111" t="s">
        <v>194</v>
      </c>
      <c r="D102" s="112" t="s">
        <v>177</v>
      </c>
      <c r="E102" s="113">
        <f>SUM(E100:I100)</f>
        <v>970.74349722208467</v>
      </c>
      <c r="F102" s="109"/>
      <c r="G102" s="109"/>
      <c r="H102" s="109"/>
      <c r="I102" s="110"/>
      <c r="J102" s="77"/>
      <c r="K102" s="142" t="s">
        <v>195</v>
      </c>
      <c r="L102" s="143"/>
      <c r="M102" s="77"/>
    </row>
    <row r="103" spans="2:13" ht="15" thickBot="1" x14ac:dyDescent="0.25">
      <c r="B103" s="114"/>
      <c r="C103" s="95"/>
      <c r="D103" s="115"/>
      <c r="E103" s="95"/>
      <c r="F103" s="95"/>
      <c r="G103" s="95"/>
      <c r="H103" s="95"/>
      <c r="I103" s="116"/>
      <c r="J103" s="77"/>
      <c r="K103" s="94"/>
      <c r="L103" s="116"/>
      <c r="M103" s="77"/>
    </row>
    <row r="104" spans="2:13" x14ac:dyDescent="0.2">
      <c r="B104" s="78"/>
      <c r="C104" s="77"/>
      <c r="D104" s="77"/>
      <c r="E104" s="77"/>
      <c r="F104" s="77"/>
      <c r="G104" s="77"/>
      <c r="H104" s="77"/>
      <c r="I104" s="77"/>
      <c r="J104" s="77"/>
      <c r="K104" s="78"/>
      <c r="L104" s="77"/>
      <c r="M104" s="77"/>
    </row>
    <row r="105" spans="2:13" ht="15" thickBot="1" x14ac:dyDescent="0.25">
      <c r="B105" s="78"/>
      <c r="C105" s="77"/>
      <c r="D105" s="77"/>
      <c r="E105" s="77"/>
      <c r="F105" s="77"/>
      <c r="G105" s="77"/>
      <c r="H105" s="77"/>
      <c r="I105" s="77"/>
      <c r="J105" s="77"/>
      <c r="K105" s="78"/>
      <c r="L105" s="77"/>
      <c r="M105" s="77"/>
    </row>
    <row r="106" spans="2:13" x14ac:dyDescent="0.2">
      <c r="B106" s="144" t="s">
        <v>196</v>
      </c>
      <c r="C106" s="145"/>
      <c r="D106" s="145"/>
      <c r="E106" s="145"/>
      <c r="F106" s="145"/>
      <c r="G106" s="145"/>
      <c r="H106" s="145"/>
      <c r="I106" s="146"/>
      <c r="J106" s="77"/>
      <c r="K106" s="78"/>
      <c r="L106" s="77"/>
      <c r="M106" s="77"/>
    </row>
    <row r="107" spans="2:13" x14ac:dyDescent="0.2">
      <c r="B107" s="147"/>
      <c r="C107" s="148"/>
      <c r="D107" s="148"/>
      <c r="E107" s="148"/>
      <c r="F107" s="148"/>
      <c r="G107" s="148"/>
      <c r="H107" s="148"/>
      <c r="I107" s="149"/>
      <c r="K107" s="77"/>
      <c r="L107" s="78"/>
      <c r="M107" s="77"/>
    </row>
    <row r="108" spans="2:13" x14ac:dyDescent="0.2">
      <c r="B108" s="147"/>
      <c r="C108" s="148"/>
      <c r="D108" s="148"/>
      <c r="E108" s="148"/>
      <c r="F108" s="148"/>
      <c r="G108" s="148"/>
      <c r="H108" s="148"/>
      <c r="I108" s="149"/>
    </row>
    <row r="109" spans="2:13" x14ac:dyDescent="0.2">
      <c r="B109" s="147"/>
      <c r="C109" s="148"/>
      <c r="D109" s="148"/>
      <c r="E109" s="148"/>
      <c r="F109" s="148"/>
      <c r="G109" s="148"/>
      <c r="H109" s="148"/>
      <c r="I109" s="149"/>
    </row>
    <row r="110" spans="2:13" x14ac:dyDescent="0.2">
      <c r="B110" s="147"/>
      <c r="C110" s="148"/>
      <c r="D110" s="148"/>
      <c r="E110" s="148"/>
      <c r="F110" s="148"/>
      <c r="G110" s="148"/>
      <c r="H110" s="148"/>
      <c r="I110" s="149"/>
    </row>
    <row r="111" spans="2:13" x14ac:dyDescent="0.2">
      <c r="B111" s="147"/>
      <c r="C111" s="148"/>
      <c r="D111" s="148"/>
      <c r="E111" s="148"/>
      <c r="F111" s="148"/>
      <c r="G111" s="148"/>
      <c r="H111" s="148"/>
      <c r="I111" s="149"/>
    </row>
    <row r="112" spans="2:13" x14ac:dyDescent="0.2">
      <c r="B112" s="147"/>
      <c r="C112" s="148"/>
      <c r="D112" s="148"/>
      <c r="E112" s="148"/>
      <c r="F112" s="148"/>
      <c r="G112" s="148"/>
      <c r="H112" s="148"/>
      <c r="I112" s="149"/>
    </row>
    <row r="113" spans="2:9" x14ac:dyDescent="0.2">
      <c r="B113" s="147"/>
      <c r="C113" s="148"/>
      <c r="D113" s="148"/>
      <c r="E113" s="148"/>
      <c r="F113" s="148"/>
      <c r="G113" s="148"/>
      <c r="H113" s="148"/>
      <c r="I113" s="149"/>
    </row>
    <row r="114" spans="2:9" x14ac:dyDescent="0.2">
      <c r="B114" s="147"/>
      <c r="C114" s="148"/>
      <c r="D114" s="148"/>
      <c r="E114" s="148"/>
      <c r="F114" s="148"/>
      <c r="G114" s="148"/>
      <c r="H114" s="148"/>
      <c r="I114" s="149"/>
    </row>
    <row r="115" spans="2:9" x14ac:dyDescent="0.2">
      <c r="B115" s="147"/>
      <c r="C115" s="148"/>
      <c r="D115" s="148"/>
      <c r="E115" s="148"/>
      <c r="F115" s="148"/>
      <c r="G115" s="148"/>
      <c r="H115" s="148"/>
      <c r="I115" s="149"/>
    </row>
    <row r="116" spans="2:9" x14ac:dyDescent="0.2">
      <c r="B116" s="147"/>
      <c r="C116" s="148"/>
      <c r="D116" s="148"/>
      <c r="E116" s="148"/>
      <c r="F116" s="148"/>
      <c r="G116" s="148"/>
      <c r="H116" s="148"/>
      <c r="I116" s="149"/>
    </row>
    <row r="117" spans="2:9" x14ac:dyDescent="0.2">
      <c r="B117" s="147"/>
      <c r="C117" s="148"/>
      <c r="D117" s="148"/>
      <c r="E117" s="148"/>
      <c r="F117" s="148"/>
      <c r="G117" s="148"/>
      <c r="H117" s="148"/>
      <c r="I117" s="149"/>
    </row>
    <row r="118" spans="2:9" x14ac:dyDescent="0.2">
      <c r="B118" s="147"/>
      <c r="C118" s="148"/>
      <c r="D118" s="148"/>
      <c r="E118" s="148"/>
      <c r="F118" s="148"/>
      <c r="G118" s="148"/>
      <c r="H118" s="148"/>
      <c r="I118" s="149"/>
    </row>
    <row r="119" spans="2:9" x14ac:dyDescent="0.2">
      <c r="B119" s="147"/>
      <c r="C119" s="148"/>
      <c r="D119" s="148"/>
      <c r="E119" s="148"/>
      <c r="F119" s="148"/>
      <c r="G119" s="148"/>
      <c r="H119" s="148"/>
      <c r="I119" s="149"/>
    </row>
    <row r="120" spans="2:9" x14ac:dyDescent="0.2">
      <c r="B120" s="147"/>
      <c r="C120" s="148"/>
      <c r="D120" s="148"/>
      <c r="E120" s="148"/>
      <c r="F120" s="148"/>
      <c r="G120" s="148"/>
      <c r="H120" s="148"/>
      <c r="I120" s="149"/>
    </row>
    <row r="121" spans="2:9" x14ac:dyDescent="0.2">
      <c r="B121" s="147"/>
      <c r="C121" s="148"/>
      <c r="D121" s="148"/>
      <c r="E121" s="148"/>
      <c r="F121" s="148"/>
      <c r="G121" s="148"/>
      <c r="H121" s="148"/>
      <c r="I121" s="149"/>
    </row>
    <row r="122" spans="2:9" x14ac:dyDescent="0.2">
      <c r="B122" s="147"/>
      <c r="C122" s="148"/>
      <c r="D122" s="148"/>
      <c r="E122" s="148"/>
      <c r="F122" s="148"/>
      <c r="G122" s="148"/>
      <c r="H122" s="148"/>
      <c r="I122" s="149"/>
    </row>
    <row r="123" spans="2:9" x14ac:dyDescent="0.2">
      <c r="B123" s="147"/>
      <c r="C123" s="148"/>
      <c r="D123" s="148"/>
      <c r="E123" s="148"/>
      <c r="F123" s="148"/>
      <c r="G123" s="148"/>
      <c r="H123" s="148"/>
      <c r="I123" s="149"/>
    </row>
    <row r="124" spans="2:9" x14ac:dyDescent="0.2">
      <c r="B124" s="147"/>
      <c r="C124" s="148"/>
      <c r="D124" s="148"/>
      <c r="E124" s="148"/>
      <c r="F124" s="148"/>
      <c r="G124" s="148"/>
      <c r="H124" s="148"/>
      <c r="I124" s="149"/>
    </row>
    <row r="125" spans="2:9" x14ac:dyDescent="0.2">
      <c r="B125" s="147"/>
      <c r="C125" s="148"/>
      <c r="D125" s="148"/>
      <c r="E125" s="148"/>
      <c r="F125" s="148"/>
      <c r="G125" s="148"/>
      <c r="H125" s="148"/>
      <c r="I125" s="149"/>
    </row>
    <row r="126" spans="2:9" x14ac:dyDescent="0.2">
      <c r="B126" s="147"/>
      <c r="C126" s="148"/>
      <c r="D126" s="148"/>
      <c r="E126" s="148"/>
      <c r="F126" s="148"/>
      <c r="G126" s="148"/>
      <c r="H126" s="148"/>
      <c r="I126" s="149"/>
    </row>
    <row r="127" spans="2:9" x14ac:dyDescent="0.2">
      <c r="B127" s="147"/>
      <c r="C127" s="148"/>
      <c r="D127" s="148"/>
      <c r="E127" s="148"/>
      <c r="F127" s="148"/>
      <c r="G127" s="148"/>
      <c r="H127" s="148"/>
      <c r="I127" s="149"/>
    </row>
    <row r="128" spans="2:9" x14ac:dyDescent="0.2">
      <c r="B128" s="147"/>
      <c r="C128" s="148"/>
      <c r="D128" s="148"/>
      <c r="E128" s="148"/>
      <c r="F128" s="148"/>
      <c r="G128" s="148"/>
      <c r="H128" s="148"/>
      <c r="I128" s="149"/>
    </row>
    <row r="129" spans="2:9" x14ac:dyDescent="0.2">
      <c r="B129" s="147"/>
      <c r="C129" s="148"/>
      <c r="D129" s="148"/>
      <c r="E129" s="148"/>
      <c r="F129" s="148"/>
      <c r="G129" s="148"/>
      <c r="H129" s="148"/>
      <c r="I129" s="149"/>
    </row>
    <row r="130" spans="2:9" ht="15" thickBot="1" x14ac:dyDescent="0.25">
      <c r="B130" s="150"/>
      <c r="C130" s="151"/>
      <c r="D130" s="151"/>
      <c r="E130" s="151"/>
      <c r="F130" s="151"/>
      <c r="G130" s="151"/>
      <c r="H130" s="151"/>
      <c r="I130" s="152"/>
    </row>
  </sheetData>
  <mergeCells count="16">
    <mergeCell ref="B81:C81"/>
    <mergeCell ref="B5:C5"/>
    <mergeCell ref="B7:B15"/>
    <mergeCell ref="I15:M15"/>
    <mergeCell ref="B34:C34"/>
    <mergeCell ref="B36:B76"/>
    <mergeCell ref="K99:L99"/>
    <mergeCell ref="K100:L100"/>
    <mergeCell ref="K102:L102"/>
    <mergeCell ref="B106:I130"/>
    <mergeCell ref="K90:L90"/>
    <mergeCell ref="K91:L91"/>
    <mergeCell ref="K95:L95"/>
    <mergeCell ref="K96:L96"/>
    <mergeCell ref="K97:L97"/>
    <mergeCell ref="K98:L98"/>
  </mergeCells>
  <dataValidations count="4">
    <dataValidation type="list" allowBlank="1" showInputMessage="1" showErrorMessage="1" sqref="F36:G37" xr:uid="{2E91EA29-C937-4D62-B580-7D76EA38191B}">
      <formula1>INDIRECT(IFERROR(RIGHT(#REF!,LEN(#REF!)-FIND(" ",#REF!)),#REF!)&amp;"Subs")</formula1>
    </dataValidation>
    <dataValidation type="list" allowBlank="1" showInputMessage="1" showErrorMessage="1" sqref="F38:G56" xr:uid="{6791C85B-3A59-408B-92BD-37CD3D8B7E9E}">
      <formula1>INDIRECT(IFERROR(RIGHT($C38,LEN($C38)-FIND(" ",$C38)),$C38)&amp;"Subs")</formula1>
    </dataValidation>
    <dataValidation type="list" allowBlank="1" showInputMessage="1" showErrorMessage="1" sqref="H33:H34 H12:H13 H36:H74" xr:uid="{B554E9FC-C69B-43BB-8991-B86F986BF6A8}">
      <formula1>"Fixed,Variable"</formula1>
    </dataValidation>
    <dataValidation type="list" allowBlank="1" showInputMessage="1" showErrorMessage="1" sqref="F74:F76 E33:E34 E12:E13 E36:E76" xr:uid="{3CB8EDC1-8A34-423C-A73B-EF734EB77DA3}">
      <formula1>Variables</formula1>
    </dataValidation>
  </dataValidations>
  <hyperlinks>
    <hyperlink ref="G3" location="'TITLE PAGE'!A1" display="Back to title page" xr:uid="{6690C13D-54B4-42CC-922B-1989A1ABF044}"/>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3bffd374-f6e7-466c-9533-0f5f1a899a5e" ContentTypeId="0x010100AA05B90DBFE04643B9F9D96E9BC23956"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3972f04061e4d858d6635f7d5457806 xmlns="0509b246-36c9-4660-9234-ba10f3bf328d">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78588ca9-23cc-44a4-9006-95c2deff13a9</TermId>
        </TermInfo>
      </Terms>
    </l3972f04061e4d858d6635f7d5457806>
    <TaxCatchAll xmlns="0509b246-36c9-4660-9234-ba10f3bf328d">
      <Value>6</Value>
      <Value>5</Value>
      <Value>4</Value>
      <Value>1</Value>
    </TaxCatchAll>
    <b1f4a786422146cca425852cd0e61580 xmlns="0509b246-36c9-4660-9234-ba10f3bf328d">
      <Terms xmlns="http://schemas.microsoft.com/office/infopath/2007/PartnerControls">
        <TermInfo xmlns="http://schemas.microsoft.com/office/infopath/2007/PartnerControls">
          <TermName xmlns="http://schemas.microsoft.com/office/infopath/2007/PartnerControls">Water</TermName>
          <TermId xmlns="http://schemas.microsoft.com/office/infopath/2007/PartnerControls">e5e09829-778a-41c8-8941-852143a0bb63</TermId>
        </TermInfo>
      </Terms>
    </b1f4a786422146cca425852cd0e61580>
    <e16f5f8b5862493e8676b80ba43cabc3 xmlns="0509b246-36c9-4660-9234-ba10f3bf328d">
      <Terms xmlns="http://schemas.microsoft.com/office/infopath/2007/PartnerControls">
        <TermInfo xmlns="http://schemas.microsoft.com/office/infopath/2007/PartnerControls">
          <TermName xmlns="http://schemas.microsoft.com/office/infopath/2007/PartnerControls">25</TermName>
          <TermId xmlns="http://schemas.microsoft.com/office/infopath/2007/PartnerControls">cf3b2b26-c251-4a42-8348-e3ebb5707dd2</TermId>
        </TermInfo>
      </Terms>
    </e16f5f8b5862493e8676b80ba43cabc3>
    <_ip_UnifiedCompliancePolicyProperties xmlns="http://schemas.microsoft.com/sharepoint/v3" xsi:nil="true"/>
    <i03de573c5a4430bac16d5438d06e2d3 xmlns="0509b246-36c9-4660-9234-ba10f3bf328d">
      <Terms xmlns="http://schemas.microsoft.com/office/infopath/2007/PartnerControls">
        <TermInfo xmlns="http://schemas.microsoft.com/office/infopath/2007/PartnerControls">
          <TermName xmlns="http://schemas.microsoft.com/office/infopath/2007/PartnerControls">No Personal Information</TermName>
          <TermId xmlns="http://schemas.microsoft.com/office/infopath/2007/PartnerControls">741f19bf-af9a-4c82-8344-b64b74109fc2</TermId>
        </TermInfo>
      </Terms>
    </i03de573c5a4430bac16d5438d06e2d3>
    <lcf76f155ced4ddcb4097134ff3c332f xmlns="b06911f5-2148-444c-8586-fae6326f6f71">
      <Terms xmlns="http://schemas.microsoft.com/office/infopath/2007/PartnerControls"/>
    </lcf76f155ced4ddcb4097134ff3c332f>
    <_dlc_DocId xmlns="734c4073-7d5f-4b79-9025-c8fc99567a1e">NRDFKF75FUKE-759347149-354699</_dlc_DocId>
    <_dlc_DocIdUrl xmlns="734c4073-7d5f-4b79-9025-c8fc99567a1e">
      <Url>https://nwgcloud.sharepoint.com/sites/TD0086/_layouts/15/DocIdRedir.aspx?ID=NRDFKF75FUKE-759347149-354699</Url>
      <Description>NRDFKF75FUKE-759347149-354699</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Word" ma:contentTypeID="0x010100AA05B90DBFE04643B9F9D96E9BC2395600BC2663F16643F7448DCAD700540DA466" ma:contentTypeVersion="29" ma:contentTypeDescription="" ma:contentTypeScope="" ma:versionID="8be5bc56da05d1503f4dab77a812a020">
  <xsd:schema xmlns:xsd="http://www.w3.org/2001/XMLSchema" xmlns:xs="http://www.w3.org/2001/XMLSchema" xmlns:p="http://schemas.microsoft.com/office/2006/metadata/properties" xmlns:ns1="http://schemas.microsoft.com/sharepoint/v3" xmlns:ns2="0509b246-36c9-4660-9234-ba10f3bf328d" xmlns:ns3="734c4073-7d5f-4b79-9025-c8fc99567a1e" xmlns:ns4="b06911f5-2148-444c-8586-fae6326f6f71" targetNamespace="http://schemas.microsoft.com/office/2006/metadata/properties" ma:root="true" ma:fieldsID="fee05525009c975f32ba28cd235cae26" ns1:_="" ns2:_="" ns3:_="" ns4:_="">
    <xsd:import namespace="http://schemas.microsoft.com/sharepoint/v3"/>
    <xsd:import namespace="0509b246-36c9-4660-9234-ba10f3bf328d"/>
    <xsd:import namespace="734c4073-7d5f-4b79-9025-c8fc99567a1e"/>
    <xsd:import namespace="b06911f5-2148-444c-8586-fae6326f6f71"/>
    <xsd:element name="properties">
      <xsd:complexType>
        <xsd:sequence>
          <xsd:element name="documentManagement">
            <xsd:complexType>
              <xsd:all>
                <xsd:element ref="ns2:l3972f04061e4d858d6635f7d5457806" minOccurs="0"/>
                <xsd:element ref="ns2:TaxCatchAll" minOccurs="0"/>
                <xsd:element ref="ns2:TaxCatchAllLabel" minOccurs="0"/>
                <xsd:element ref="ns2:i03de573c5a4430bac16d5438d06e2d3" minOccurs="0"/>
                <xsd:element ref="ns2:b1f4a786422146cca425852cd0e61580" minOccurs="0"/>
                <xsd:element ref="ns2:e16f5f8b5862493e8676b80ba43cabc3" minOccurs="0"/>
                <xsd:element ref="ns3:_dlc_DocId" minOccurs="0"/>
                <xsd:element ref="ns3:_dlc_DocIdUrl" minOccurs="0"/>
                <xsd:element ref="ns3:_dlc_DocIdPersistId"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3:SharedWithUsers" minOccurs="0"/>
                <xsd:element ref="ns3:SharedWithDetails" minOccurs="0"/>
                <xsd:element ref="ns1:_ip_UnifiedCompliancePolicyProperties" minOccurs="0"/>
                <xsd:element ref="ns1:_ip_UnifiedCompliancePolicyUIAc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lcf76f155ced4ddcb4097134ff3c332f"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09b246-36c9-4660-9234-ba10f3bf328d" elementFormDefault="qualified">
    <xsd:import namespace="http://schemas.microsoft.com/office/2006/documentManagement/types"/>
    <xsd:import namespace="http://schemas.microsoft.com/office/infopath/2007/PartnerControls"/>
    <xsd:element name="l3972f04061e4d858d6635f7d5457806" ma:index="8" ma:taxonomy="true" ma:internalName="l3972f04061e4d858d6635f7d5457806" ma:taxonomyFieldName="Data_x0020_Classification" ma:displayName="Data Classification" ma:readOnly="false" ma:default="1;#Internal|78588ca9-23cc-44a4-9006-95c2deff13a9" ma:fieldId="{53972f04-061e-4d85-8d66-35f7d5457806}" ma:sspId="3bffd374-f6e7-466c-9533-0f5f1a899a5e" ma:termSetId="d3387f67-baf8-4d0c-9ad8-793f5dceff91"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dca6b23b-df15-4b18-988b-9bc811c1f590}" ma:internalName="TaxCatchAll" ma:showField="CatchAllData" ma:web="734c4073-7d5f-4b79-9025-c8fc99567a1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ca6b23b-df15-4b18-988b-9bc811c1f590}" ma:internalName="TaxCatchAllLabel" ma:readOnly="true" ma:showField="CatchAllDataLabel" ma:web="734c4073-7d5f-4b79-9025-c8fc99567a1e">
      <xsd:complexType>
        <xsd:complexContent>
          <xsd:extension base="dms:MultiChoiceLookup">
            <xsd:sequence>
              <xsd:element name="Value" type="dms:Lookup" maxOccurs="unbounded" minOccurs="0" nillable="true"/>
            </xsd:sequence>
          </xsd:extension>
        </xsd:complexContent>
      </xsd:complexType>
    </xsd:element>
    <xsd:element name="i03de573c5a4430bac16d5438d06e2d3" ma:index="12" ma:taxonomy="true" ma:internalName="i03de573c5a4430bac16d5438d06e2d3" ma:taxonomyFieldName="Data_x0020_Protection" ma:displayName="Data Protection" ma:readOnly="false" ma:default="4;#No Personal Information|741f19bf-af9a-4c82-8344-b64b74109fc2" ma:fieldId="{203de573-c5a4-430b-ac16-d5438d06e2d3}" ma:sspId="3bffd374-f6e7-466c-9533-0f5f1a899a5e" ma:termSetId="8e2a195f-a793-49a9-8c00-2f2d870b4491" ma:anchorId="00000000-0000-0000-0000-000000000000" ma:open="false" ma:isKeyword="false">
      <xsd:complexType>
        <xsd:sequence>
          <xsd:element ref="pc:Terms" minOccurs="0" maxOccurs="1"/>
        </xsd:sequence>
      </xsd:complexType>
    </xsd:element>
    <xsd:element name="b1f4a786422146cca425852cd0e61580" ma:index="14" nillable="true" ma:taxonomy="true" ma:internalName="b1f4a786422146cca425852cd0e61580" ma:taxonomyFieldName="Function" ma:displayName="Function" ma:default="6;#Water|e5e09829-778a-41c8-8941-852143a0bb63" ma:fieldId="{b1f4a786-4221-46cc-a425-852cd0e61580}" ma:sspId="3bffd374-f6e7-466c-9533-0f5f1a899a5e" ma:termSetId="da6acc4b-aae8-4cda-ab3f-b4d6d364d93d" ma:anchorId="00000000-0000-0000-0000-000000000000" ma:open="false" ma:isKeyword="false">
      <xsd:complexType>
        <xsd:sequence>
          <xsd:element ref="pc:Terms" minOccurs="0" maxOccurs="1"/>
        </xsd:sequence>
      </xsd:complexType>
    </xsd:element>
    <xsd:element name="e16f5f8b5862493e8676b80ba43cabc3" ma:index="16" ma:taxonomy="true" ma:internalName="e16f5f8b5862493e8676b80ba43cabc3" ma:taxonomyFieldName="Retention" ma:displayName="Retention" ma:readOnly="false" ma:default="5;#25|cf3b2b26-c251-4a42-8348-e3ebb5707dd2" ma:fieldId="{e16f5f8b-5862-493e-8676-b80ba43cabc3}" ma:sspId="3bffd374-f6e7-466c-9533-0f5f1a899a5e" ma:termSetId="00d61c90-6890-4d80-80e1-8fd8478caea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34c4073-7d5f-4b79-9025-c8fc99567a1e"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6911f5-2148-444c-8586-fae6326f6f71"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DateTaken" ma:index="23" nillable="true" ma:displayName="MediaServiceDateTaken" ma:hidden="true" ma:internalName="MediaServiceDateTaken" ma:readOnly="true">
      <xsd:simpleType>
        <xsd:restriction base="dms:Text"/>
      </xsd:simpleType>
    </xsd:element>
    <xsd:element name="MediaServiceAutoTags" ma:index="24" nillable="true" ma:displayName="Tags" ma:internalName="MediaServiceAutoTags"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element name="MediaServiceLocation" ma:index="26" nillable="true" ma:displayName="Location" ma:internalName="MediaServiceLocation" ma:readOnly="true">
      <xsd:simpleType>
        <xsd:restriction base="dms:Text"/>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internalName="MediaServiceKeyPoints" ma:readOnly="true">
      <xsd:simpleType>
        <xsd:restriction base="dms:Note">
          <xsd:maxLength value="255"/>
        </xsd:restriction>
      </xsd:simpleType>
    </xsd:element>
    <xsd:element name="MediaLengthInSeconds" ma:index="35" nillable="true" ma:displayName="MediaLengthInSeconds" ma:hidden="true"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3bffd374-f6e7-466c-9533-0f5f1a899a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950193-B08B-46FA-BF18-0AD59CA08CC8}">
  <ds:schemaRefs>
    <ds:schemaRef ds:uri="Microsoft.SharePoint.Taxonomy.ContentTypeSync"/>
  </ds:schemaRefs>
</ds:datastoreItem>
</file>

<file path=customXml/itemProps2.xml><?xml version="1.0" encoding="utf-8"?>
<ds:datastoreItem xmlns:ds="http://schemas.openxmlformats.org/officeDocument/2006/customXml" ds:itemID="{2989F592-E911-49BD-9540-AEF691FF16E6}">
  <ds:schemaRefs>
    <ds:schemaRef ds:uri="http://schemas.microsoft.com/sharepoint/v3/contenttype/forms"/>
  </ds:schemaRefs>
</ds:datastoreItem>
</file>

<file path=customXml/itemProps3.xml><?xml version="1.0" encoding="utf-8"?>
<ds:datastoreItem xmlns:ds="http://schemas.openxmlformats.org/officeDocument/2006/customXml" ds:itemID="{E0106DB4-F787-4228-B972-C0A4089FE580}">
  <ds:schemaRefs>
    <ds:schemaRef ds:uri="http://schemas.microsoft.com/sharepoint/events"/>
  </ds:schemaRefs>
</ds:datastoreItem>
</file>

<file path=customXml/itemProps4.xml><?xml version="1.0" encoding="utf-8"?>
<ds:datastoreItem xmlns:ds="http://schemas.openxmlformats.org/officeDocument/2006/customXml" ds:itemID="{8ADADA81-36BB-42F7-9F42-A6C46EE0F6B1}">
  <ds:schemaRefs>
    <ds:schemaRef ds:uri="http://schemas.microsoft.com/office/2006/documentManagement/types"/>
    <ds:schemaRef ds:uri="b06911f5-2148-444c-8586-fae6326f6f71"/>
    <ds:schemaRef ds:uri="http://schemas.microsoft.com/office/infopath/2007/PartnerControls"/>
    <ds:schemaRef ds:uri="734c4073-7d5f-4b79-9025-c8fc99567a1e"/>
    <ds:schemaRef ds:uri="http://schemas.openxmlformats.org/package/2006/metadata/core-properties"/>
    <ds:schemaRef ds:uri="http://www.w3.org/XML/1998/namespace"/>
    <ds:schemaRef ds:uri="http://purl.org/dc/elements/1.1/"/>
    <ds:schemaRef ds:uri="0509b246-36c9-4660-9234-ba10f3bf328d"/>
    <ds:schemaRef ds:uri="http://schemas.microsoft.com/sharepoint/v3"/>
    <ds:schemaRef ds:uri="http://schemas.microsoft.com/office/2006/metadata/properties"/>
    <ds:schemaRef ds:uri="http://purl.org/dc/dcmitype/"/>
    <ds:schemaRef ds:uri="http://purl.org/dc/terms/"/>
  </ds:schemaRefs>
</ds:datastoreItem>
</file>

<file path=customXml/itemProps5.xml><?xml version="1.0" encoding="utf-8"?>
<ds:datastoreItem xmlns:ds="http://schemas.openxmlformats.org/officeDocument/2006/customXml" ds:itemID="{0A80283C-8B34-4D1A-8D5C-EB25F84D84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509b246-36c9-4660-9234-ba10f3bf328d"/>
    <ds:schemaRef ds:uri="734c4073-7d5f-4b79-9025-c8fc99567a1e"/>
    <ds:schemaRef ds:uri="b06911f5-2148-444c-8586-fae6326f6f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Metering Option 1</vt:lpstr>
      <vt:lpstr>Metering Option 2</vt:lpstr>
      <vt:lpstr>Metering Option 3</vt:lpstr>
      <vt:lpstr>Metering Option 4</vt:lpstr>
      <vt:lpstr>Metering Option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Lucy Deans</dc:creator>
  <cp:lastModifiedBy>Mark Charlton</cp:lastModifiedBy>
  <dcterms:created xsi:type="dcterms:W3CDTF">2022-09-12T07:42:02Z</dcterms:created>
  <dcterms:modified xsi:type="dcterms:W3CDTF">2024-10-16T09:58:22Z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0x010100AA05B90DBFE04643B9F9D96E9BC2395600BC2663F16643F7448DCAD700540DA466</vt:lpwstr>
  </property>
  <property fmtid="{D5CDD505-2E9C-101B-9397-08002B2CF9AE}" pid="3" name="Function">
    <vt:lpwstr>6;#Water|e5e09829-778a-41c8-8941-852143a0bb63</vt:lpwstr>
  </property>
  <property fmtid="{D5CDD505-2E9C-101B-9397-08002B2CF9AE}" pid="4" name="Retention">
    <vt:lpwstr>5;#25|cf3b2b26-c251-4a42-8348-e3ebb5707dd2</vt:lpwstr>
  </property>
  <property fmtid="{D5CDD505-2E9C-101B-9397-08002B2CF9AE}" pid="5" name="_dlc_DocIdItemGuid">
    <vt:lpwstr>bb2a87b7-662e-440a-8b06-c987ec9a8fda</vt:lpwstr>
  </property>
  <property fmtid="{D5CDD505-2E9C-101B-9397-08002B2CF9AE}" pid="6" name="Data Classification">
    <vt:lpwstr>1;#Internal|78588ca9-23cc-44a4-9006-95c2deff13a9</vt:lpwstr>
  </property>
  <property fmtid="{D5CDD505-2E9C-101B-9397-08002B2CF9AE}" pid="7" name="Data Protection">
    <vt:lpwstr>4;#No Personal Information|741f19bf-af9a-4c82-8344-b64b74109fc2</vt:lpwstr>
  </property>
  <property fmtid="{D5CDD505-2E9C-101B-9397-08002B2CF9AE}" pid="8" name="BusinessSiteNameNew">
    <vt:lpwstr/>
  </property>
  <property fmtid="{D5CDD505-2E9C-101B-9397-08002B2CF9AE}" pid="9" name="AssetFunction">
    <vt:lpwstr/>
  </property>
  <property fmtid="{D5CDD505-2E9C-101B-9397-08002B2CF9AE}" pid="10" name="Region">
    <vt:lpwstr/>
  </property>
  <property fmtid="{D5CDD505-2E9C-101B-9397-08002B2CF9AE}" pid="11" name="MediaServiceImageTags">
    <vt:lpwstr/>
  </property>
  <property fmtid="{D5CDD505-2E9C-101B-9397-08002B2CF9AE}" pid="12" name="DrawingType">
    <vt:lpwstr/>
  </property>
  <property fmtid="{D5CDD505-2E9C-101B-9397-08002B2CF9AE}" pid="13" name="k50b07cece3d4027a8276cbbd76ec79c">
    <vt:lpwstr/>
  </property>
  <property fmtid="{D5CDD505-2E9C-101B-9397-08002B2CF9AE}" pid="14" name="ProcessType">
    <vt:lpwstr/>
  </property>
  <property fmtid="{D5CDD505-2E9C-101B-9397-08002B2CF9AE}" pid="15" name="bd904d859d1f43cdb6982f73fce91bd7">
    <vt:lpwstr/>
  </property>
  <property fmtid="{D5CDD505-2E9C-101B-9397-08002B2CF9AE}" pid="16" name="i7ccf6fcffed4efba460e12e153a1084">
    <vt:lpwstr/>
  </property>
  <property fmtid="{D5CDD505-2E9C-101B-9397-08002B2CF9AE}" pid="17" name="o5015b35b4e0458e84bc1cd8cc4e022d">
    <vt:lpwstr/>
  </property>
  <property fmtid="{D5CDD505-2E9C-101B-9397-08002B2CF9AE}" pid="18" name="o17bcf2fdb114551a388478223431a16">
    <vt:lpwstr/>
  </property>
  <property fmtid="{D5CDD505-2E9C-101B-9397-08002B2CF9AE}" pid="19" name="LocationType">
    <vt:lpwstr/>
  </property>
  <property fmtid="{D5CDD505-2E9C-101B-9397-08002B2CF9AE}" pid="20" name="k88dfe323d9f4023a932fb1225522335">
    <vt:lpwstr/>
  </property>
  <property fmtid="{D5CDD505-2E9C-101B-9397-08002B2CF9AE}" pid="21" name="Data_x0020_Classification">
    <vt:lpwstr>1;#Internal|78588ca9-23cc-44a4-9006-95c2deff13a9</vt:lpwstr>
  </property>
  <property fmtid="{D5CDD505-2E9C-101B-9397-08002B2CF9AE}" pid="22" name="Data_x0020_Protection">
    <vt:lpwstr>4;#No Personal Information|741f19bf-af9a-4c82-8344-b64b74109fc2</vt:lpwstr>
  </property>
</Properties>
</file>